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8" windowWidth="23256" windowHeight="9012"/>
  </bookViews>
  <sheets>
    <sheet name="Лист1" sheetId="1" r:id="rId1"/>
  </sheets>
  <definedNames>
    <definedName name="_xlnm.Print_Area" localSheetId="0">Лист1!$A$1:$AI$27</definedName>
  </definedNames>
  <calcPr calcId="124519"/>
  <fileRecoveryPr repairLoad="1"/>
</workbook>
</file>

<file path=xl/calcChain.xml><?xml version="1.0" encoding="utf-8"?>
<calcChain xmlns="http://schemas.openxmlformats.org/spreadsheetml/2006/main">
  <c r="AH19" i="1"/>
  <c r="AH27"/>
  <c r="AH26"/>
  <c r="AH10"/>
  <c r="AC10"/>
  <c r="AA10"/>
  <c r="X10"/>
  <c r="U10"/>
  <c r="Q10"/>
  <c r="N10"/>
  <c r="I10"/>
  <c r="H10"/>
  <c r="E10"/>
  <c r="J10" s="1"/>
  <c r="AH17"/>
  <c r="AH11"/>
  <c r="AH7"/>
  <c r="AC7"/>
  <c r="AA7"/>
  <c r="X7"/>
  <c r="U7"/>
  <c r="Q7"/>
  <c r="N7"/>
  <c r="I7"/>
  <c r="H7"/>
  <c r="E7"/>
  <c r="AH9"/>
  <c r="AH5"/>
  <c r="AH8"/>
  <c r="AH4"/>
  <c r="AH3"/>
  <c r="AH21"/>
  <c r="AG23"/>
  <c r="AH23" s="1"/>
  <c r="AG22"/>
  <c r="AH22" s="1"/>
  <c r="AH16"/>
  <c r="AD23"/>
  <c r="AD22"/>
  <c r="J7" l="1"/>
  <c r="N16"/>
  <c r="Q16"/>
  <c r="R16"/>
  <c r="U16"/>
  <c r="X16"/>
  <c r="AA16"/>
  <c r="AC3" l="1"/>
  <c r="AC13"/>
  <c r="AA19"/>
  <c r="AC4"/>
  <c r="AC5"/>
  <c r="AC6"/>
  <c r="AC8"/>
  <c r="AC9"/>
  <c r="AC11"/>
  <c r="AC12"/>
  <c r="AC14"/>
  <c r="AC15"/>
  <c r="AC17"/>
  <c r="AC19"/>
  <c r="AC21"/>
  <c r="AA4"/>
  <c r="AA5"/>
  <c r="AA6"/>
  <c r="AA8"/>
  <c r="AA9"/>
  <c r="AA11"/>
  <c r="AA12"/>
  <c r="AA13"/>
  <c r="AA14"/>
  <c r="AA15"/>
  <c r="AA17"/>
  <c r="AA21"/>
  <c r="AA3"/>
  <c r="X19" l="1"/>
  <c r="X17"/>
  <c r="X15"/>
  <c r="X14"/>
  <c r="X13"/>
  <c r="X12"/>
  <c r="X11"/>
  <c r="X9"/>
  <c r="X8"/>
  <c r="X6"/>
  <c r="X5"/>
  <c r="X4"/>
  <c r="X3"/>
  <c r="U21"/>
  <c r="R21"/>
  <c r="Q21"/>
  <c r="N21"/>
  <c r="I21"/>
  <c r="H21"/>
  <c r="E21"/>
  <c r="J21" l="1"/>
  <c r="U19" l="1"/>
  <c r="R19"/>
  <c r="Q19"/>
  <c r="N19"/>
  <c r="H19"/>
  <c r="U17"/>
  <c r="R17"/>
  <c r="Q17"/>
  <c r="N17"/>
  <c r="I17"/>
  <c r="J17" s="1"/>
  <c r="H17"/>
  <c r="U15"/>
  <c r="R15"/>
  <c r="Q15"/>
  <c r="N15"/>
  <c r="U14"/>
  <c r="R14"/>
  <c r="U13"/>
  <c r="R13"/>
  <c r="U12"/>
  <c r="R12"/>
  <c r="Q12"/>
  <c r="N12"/>
  <c r="I12"/>
  <c r="J12" s="1"/>
  <c r="H12"/>
  <c r="U11"/>
  <c r="R11"/>
  <c r="Q11"/>
  <c r="N11"/>
  <c r="I11"/>
  <c r="H11"/>
  <c r="E11"/>
  <c r="U9"/>
  <c r="Q9"/>
  <c r="N9"/>
  <c r="I9"/>
  <c r="H9"/>
  <c r="E9"/>
  <c r="U8"/>
  <c r="R8"/>
  <c r="Q8"/>
  <c r="N8"/>
  <c r="I8"/>
  <c r="H8"/>
  <c r="E8"/>
  <c r="U6"/>
  <c r="Q6"/>
  <c r="N6"/>
  <c r="I6"/>
  <c r="H6"/>
  <c r="E6"/>
  <c r="U5"/>
  <c r="R5"/>
  <c r="Q5"/>
  <c r="N5"/>
  <c r="U4"/>
  <c r="R4"/>
  <c r="Q4"/>
  <c r="N4"/>
  <c r="I4"/>
  <c r="H4"/>
  <c r="E4"/>
  <c r="U3"/>
  <c r="R3"/>
  <c r="Q3"/>
  <c r="N3"/>
  <c r="I3"/>
  <c r="H3"/>
  <c r="E3"/>
  <c r="J11" l="1"/>
  <c r="J3"/>
  <c r="J4"/>
  <c r="J8"/>
  <c r="J9"/>
  <c r="J6"/>
</calcChain>
</file>

<file path=xl/sharedStrings.xml><?xml version="1.0" encoding="utf-8"?>
<sst xmlns="http://schemas.openxmlformats.org/spreadsheetml/2006/main" count="177" uniqueCount="118">
  <si>
    <t>Вид коммунальных услуг</t>
  </si>
  <si>
    <t>группы потребителей, степень благоустройства</t>
  </si>
  <si>
    <t>Ед. измер.</t>
  </si>
  <si>
    <t>на конец 2012 г.</t>
  </si>
  <si>
    <t>среднегодовой тариф 2012 года</t>
  </si>
  <si>
    <t>с 01.01.2013г.</t>
  </si>
  <si>
    <t>на 31.12.2013г.</t>
  </si>
  <si>
    <t>Рост, % (июль/январь 2013)</t>
  </si>
  <si>
    <t>среднегодовой тариф 2013 года</t>
  </si>
  <si>
    <t>Среднегодовой рост,%</t>
  </si>
  <si>
    <t>Рост,% сентябрь/июль</t>
  </si>
  <si>
    <t>с 01.01.2014г. по 30.06.2014г.</t>
  </si>
  <si>
    <t xml:space="preserve">с 01.07.2014г. по 31.12.2014г. </t>
  </si>
  <si>
    <t>рост,%</t>
  </si>
  <si>
    <t xml:space="preserve">с 01.01.2016г. по 30.06.2016г. </t>
  </si>
  <si>
    <t xml:space="preserve">с 01.07.2016г. по 31.12.2016г. </t>
  </si>
  <si>
    <t xml:space="preserve">с 01.01.2017г. по 30.06.2017г. </t>
  </si>
  <si>
    <t xml:space="preserve">с 01.07.2017г. по 31.12.2017г. </t>
  </si>
  <si>
    <t xml:space="preserve">с 01.07.2018г. по 31.12.2018г. </t>
  </si>
  <si>
    <t xml:space="preserve">ссылка на нормативно-правовые акты </t>
  </si>
  <si>
    <r>
      <t xml:space="preserve">Холодная вода </t>
    </r>
    <r>
      <rPr>
        <i/>
        <sz val="12"/>
        <rFont val="Times New Roman"/>
        <family val="1"/>
        <charset val="204"/>
      </rPr>
      <t>(МУП "Водоканал")</t>
    </r>
  </si>
  <si>
    <t>руб./куб.м</t>
  </si>
  <si>
    <r>
      <t xml:space="preserve">Водоотведение </t>
    </r>
    <r>
      <rPr>
        <i/>
        <sz val="12"/>
        <rFont val="Times New Roman"/>
        <family val="1"/>
        <charset val="204"/>
      </rPr>
      <t>(МУП "Водоканал")</t>
    </r>
  </si>
  <si>
    <t xml:space="preserve"> - </t>
  </si>
  <si>
    <r>
      <t xml:space="preserve">Горячая вода </t>
    </r>
    <r>
      <rPr>
        <i/>
        <sz val="12"/>
        <rFont val="Times New Roman"/>
        <family val="1"/>
        <charset val="204"/>
      </rPr>
      <t>(МУП "ТеплоСервис")</t>
    </r>
  </si>
  <si>
    <t>руб./Гкал</t>
  </si>
  <si>
    <r>
      <t>Тепловая энергия</t>
    </r>
    <r>
      <rPr>
        <i/>
        <sz val="12"/>
        <rFont val="Times New Roman"/>
        <family val="1"/>
        <charset val="204"/>
      </rPr>
      <t xml:space="preserve"> (МУП "ТеплоСервис")</t>
    </r>
  </si>
  <si>
    <t>отопление с одновременным использованием газа на другие цели</t>
  </si>
  <si>
    <t>руб./1000 куб.м.</t>
  </si>
  <si>
    <t>население, без доставки (с НДС)</t>
  </si>
  <si>
    <t>руб./кг</t>
  </si>
  <si>
    <t>население, с доставкой (с НДС)</t>
  </si>
  <si>
    <t>Электроэнергия</t>
  </si>
  <si>
    <t>население с газовыми плитами (с учетом НДС), одноставочный тариф</t>
  </si>
  <si>
    <t>руб./кВт.час</t>
  </si>
  <si>
    <t>население с газовыми плитами (с учетом НДС), тариф по зонам суток (день/ночь)</t>
  </si>
  <si>
    <t>3,67 / 1,77</t>
  </si>
  <si>
    <t>3,86 / 1,96</t>
  </si>
  <si>
    <t>105,2% / 110,7%</t>
  </si>
  <si>
    <t>3,99 /2,09</t>
  </si>
  <si>
    <t>103,37/   106,63</t>
  </si>
  <si>
    <t>4,12 / 2,16</t>
  </si>
  <si>
    <t>население с электрическими  плитами (с учетом НДС)</t>
  </si>
  <si>
    <t>население с электрическими  плитами (с учетом НДС), тариф по зонам суток (день/ночь)</t>
  </si>
  <si>
    <t>2,57 / 1,24</t>
  </si>
  <si>
    <t>2,70 / 1,37</t>
  </si>
  <si>
    <t>105,1% / 110,5%</t>
  </si>
  <si>
    <t xml:space="preserve">2,79/1,46 </t>
  </si>
  <si>
    <t>103,33/   106,57</t>
  </si>
  <si>
    <t>2,88 / 1,51</t>
  </si>
  <si>
    <t>с 01.01.2019 по 30.06.2019</t>
  </si>
  <si>
    <t>с 01.07.2019 по 31.12.2019</t>
  </si>
  <si>
    <t>4,19 / 2,19</t>
  </si>
  <si>
    <t>4,27 / 2,24</t>
  </si>
  <si>
    <t>2,92 / 1,53</t>
  </si>
  <si>
    <t>2,98 / 1,56</t>
  </si>
  <si>
    <r>
      <t>Услуга по обращению с ТКО (ООО "Спецавтохозяйство"</t>
    </r>
    <r>
      <rPr>
        <i/>
        <sz val="12"/>
        <rFont val="Times New Roman"/>
        <family val="1"/>
        <charset val="204"/>
      </rPr>
      <t>)</t>
    </r>
  </si>
  <si>
    <t>руб./т</t>
  </si>
  <si>
    <t>101,7% / 101,4%</t>
  </si>
  <si>
    <t>101,4% /101,3%</t>
  </si>
  <si>
    <t xml:space="preserve">Природный газ </t>
  </si>
  <si>
    <t>с использованием газовой плиты с централизованнным ГВС (на  приготовление пищи и нагрев воды  в отсутствие других направлений использования газа)</t>
  </si>
  <si>
    <t>с 01.01.2020 по 30.06.2020</t>
  </si>
  <si>
    <t>с 01.07.2020 по 31.12.2020</t>
  </si>
  <si>
    <t>4,46/2,34</t>
  </si>
  <si>
    <t>100% / 100%</t>
  </si>
  <si>
    <t>104,45% / 104,46%</t>
  </si>
  <si>
    <t>3,11/1,63</t>
  </si>
  <si>
    <t>104,36% /104,49%</t>
  </si>
  <si>
    <t>с использованием газовой плиты, газового водонагревателя при отсутствии централизованного ГВС ( на  приготовление пищи и нагрев воды в отсутствие других направлений использования газа)</t>
  </si>
  <si>
    <r>
      <t>Тепловая энергия</t>
    </r>
    <r>
      <rPr>
        <i/>
        <sz val="12"/>
        <rFont val="Times New Roman"/>
        <family val="1"/>
        <charset val="204"/>
      </rPr>
      <t xml:space="preserve"> (АО  "Воткинский завод")</t>
    </r>
  </si>
  <si>
    <t>4,78/2,51</t>
  </si>
  <si>
    <t>3,34/1,75</t>
  </si>
  <si>
    <t>с 01.07.2022 по 30.11.2022</t>
  </si>
  <si>
    <t>Взносы на капитальный ремонт общего имущества в МКД</t>
  </si>
  <si>
    <t>здания с лифтом 5-этажные и выше</t>
  </si>
  <si>
    <t>здания без лифта 7-этажные и ниже</t>
  </si>
  <si>
    <t>руб. с чел. в месяц</t>
  </si>
  <si>
    <t>с 01.07.2022 по 31.12.2022</t>
  </si>
  <si>
    <t>Наименоваие</t>
  </si>
  <si>
    <t>руб./1 кв. м общей площади в месяц</t>
  </si>
  <si>
    <t>размер платы для МКД</t>
  </si>
  <si>
    <t>размер платы для жилых домов индивидуальной застройки</t>
  </si>
  <si>
    <r>
      <t xml:space="preserve">Горячая вода </t>
    </r>
    <r>
      <rPr>
        <i/>
        <sz val="12"/>
        <rFont val="Times New Roman"/>
        <family val="1"/>
        <charset val="204"/>
      </rPr>
      <t>(ООО "Энергогарант")</t>
    </r>
  </si>
  <si>
    <r>
      <t>Тепловая энергия</t>
    </r>
    <r>
      <rPr>
        <i/>
        <sz val="12"/>
        <rFont val="Times New Roman"/>
        <family val="1"/>
        <charset val="204"/>
      </rPr>
      <t xml:space="preserve"> (ООО "Энергогарант")</t>
    </r>
  </si>
  <si>
    <t>5,63/3,02</t>
  </si>
  <si>
    <t>3,94/2,11</t>
  </si>
  <si>
    <t xml:space="preserve"> -</t>
  </si>
  <si>
    <t xml:space="preserve"> Приказ Министерства строительства,  жилищно-коммунального хозяйства и энергетики УР от  11.06.2024 №8/6</t>
  </si>
  <si>
    <t>с 01.01.2025 по 30.06.2025</t>
  </si>
  <si>
    <t>с 01.07.2025 по 31.12.2025</t>
  </si>
  <si>
    <t>с 01.01.2025 по 31.12.2025</t>
  </si>
  <si>
    <t>Минимальный размер взносов на капитальный ремонт общего имущества в многоквартирных домах на территории Удмуртской Республики на 2025 год</t>
  </si>
  <si>
    <t>для потребителей котельных №5, №7</t>
  </si>
  <si>
    <t>Приказ Министерства строительства,  жилищно-коммунального хозяйства и энергетики УР от 19.12.2024 № 31/77</t>
  </si>
  <si>
    <t>Приказ Министерства строительства,  жилищно-коммунального хозяйства и энергетики УР от  19.12.2024 № 31/80</t>
  </si>
  <si>
    <t>Приказ Министерства строительства,  жилищно-коммунального хозяйства и энергетики УР от 19.12.2024 № 31/73</t>
  </si>
  <si>
    <r>
      <t>Горячая вода (АО</t>
    </r>
    <r>
      <rPr>
        <i/>
        <sz val="12"/>
        <rFont val="Times New Roman"/>
        <family val="1"/>
        <charset val="204"/>
      </rPr>
      <t xml:space="preserve"> "Воткинский завод")</t>
    </r>
  </si>
  <si>
    <t>Приказ Министерства строительства,  жилищно-коммунального хозяйства и энергетики УР от  19.12.2024 №31/81</t>
  </si>
  <si>
    <t>Приказ Министерства строительства,  жилищно-коммунального хозяйства и энергетики УР от 19.12.2024 № 31/74</t>
  </si>
  <si>
    <t>для потребителей котельных №4, № 9</t>
  </si>
  <si>
    <t>Приказ Министерства строительства,  жилищно-коммунального хозяйства и энергетики УР от 19.12.2024 № 31/75</t>
  </si>
  <si>
    <t>Приказ Министерства строительства,  жилищно-коммунального хозяйства и энергетики УР от  03.12.2024 № 27/57</t>
  </si>
  <si>
    <t>Приказ Министерства строительства,  жилищно-коммунального хозяйства и энергетики УР от 03.12.2024 № 27/58</t>
  </si>
  <si>
    <t>Приказ Министерства строительства,  жилищно-коммунального хозяйства и энергетики УР от  19.12.2024 № 31/99</t>
  </si>
  <si>
    <t>с 01.01.2024</t>
  </si>
  <si>
    <t>Постановление Правительства УР от 27.09.2024 № 513</t>
  </si>
  <si>
    <t>прирост цен (тарифов),%</t>
  </si>
  <si>
    <t xml:space="preserve"> Приказ Министерства строительства,  жилищно-коммунального хозяйства и энергетики УР от  10.12.2024 № 28/58</t>
  </si>
  <si>
    <t>Сжиженный газ (в баллонах) предельные максимальные розничные цены</t>
  </si>
  <si>
    <t>с 01.07.2024 по 31.12.2024</t>
  </si>
  <si>
    <t>изменение (прирост) цен, тарифов с 01.07.2025, %</t>
  </si>
  <si>
    <t>ссылка на нормативно-правовые акты  (изменения на 2025 год)</t>
  </si>
  <si>
    <t xml:space="preserve">  Приказ Министерства строительства,  жилищно-коммунального хозяйства и энергетики УР 29.11.2024 № 26/2</t>
  </si>
  <si>
    <t>степень благоустройства, группы потребителей</t>
  </si>
  <si>
    <t>6,34/3,40</t>
  </si>
  <si>
    <t>4,43/2,38</t>
  </si>
  <si>
    <t>Тарифы на коммунальные услуги для населения и взносы на капитальный ремонт общего имущества многоквартирных домов с 1 января и с 1 июля 2025 года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</si>
</sst>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2" fontId="3" fillId="2" borderId="0" xfId="0" applyNumberFormat="1" applyFont="1" applyFill="1"/>
    <xf numFmtId="2" fontId="2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9" fontId="1" fillId="2" borderId="1" xfId="0" applyNumberFormat="1" applyFon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2" fontId="1" fillId="0" borderId="1" xfId="0" applyNumberFormat="1" applyFont="1" applyBorder="1"/>
    <xf numFmtId="2" fontId="12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2" fontId="2" fillId="0" borderId="0" xfId="0" applyNumberFormat="1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2" fontId="14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/>
    <xf numFmtId="164" fontId="12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164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/>
    <xf numFmtId="2" fontId="1" fillId="0" borderId="1" xfId="0" applyNumberFormat="1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tabSelected="1" view="pageBreakPreview" zoomScale="89" zoomScaleNormal="75" zoomScaleSheetLayoutView="89" workbookViewId="0">
      <selection activeCell="AM20" sqref="AM20"/>
    </sheetView>
  </sheetViews>
  <sheetFormatPr defaultRowHeight="13.2"/>
  <cols>
    <col min="1" max="1" width="28.5546875" style="3" customWidth="1"/>
    <col min="2" max="2" width="19" style="3" customWidth="1"/>
    <col min="3" max="3" width="10.6640625" style="3" customWidth="1"/>
    <col min="4" max="4" width="14.6640625" style="3" hidden="1" customWidth="1"/>
    <col min="5" max="5" width="0.109375" style="3" hidden="1" customWidth="1"/>
    <col min="6" max="6" width="12.33203125" style="3" hidden="1" customWidth="1"/>
    <col min="7" max="7" width="13.88671875" style="3" hidden="1" customWidth="1"/>
    <col min="8" max="8" width="13.5546875" style="3" hidden="1" customWidth="1"/>
    <col min="9" max="9" width="12.33203125" style="3" hidden="1" customWidth="1"/>
    <col min="10" max="11" width="11.6640625" style="3" hidden="1" customWidth="1"/>
    <col min="12" max="12" width="13" style="3" hidden="1" customWidth="1"/>
    <col min="13" max="13" width="16.88671875" style="3" hidden="1" customWidth="1"/>
    <col min="14" max="14" width="12.44140625" style="3" hidden="1" customWidth="1"/>
    <col min="15" max="15" width="15" style="25" hidden="1" customWidth="1"/>
    <col min="16" max="16" width="15" style="3" hidden="1" customWidth="1"/>
    <col min="17" max="17" width="0.109375" style="3" hidden="1" customWidth="1"/>
    <col min="18" max="18" width="12" style="3" hidden="1" customWidth="1"/>
    <col min="19" max="19" width="14.88671875" style="32" hidden="1" customWidth="1"/>
    <col min="20" max="20" width="14.33203125" style="41" hidden="1" customWidth="1"/>
    <col min="21" max="21" width="11.6640625" style="5" hidden="1" customWidth="1"/>
    <col min="22" max="22" width="15.44140625" style="32" hidden="1" customWidth="1"/>
    <col min="23" max="23" width="12.33203125" style="4" hidden="1" customWidth="1"/>
    <col min="24" max="24" width="13" style="5" hidden="1" customWidth="1"/>
    <col min="25" max="25" width="13" style="32" hidden="1" customWidth="1"/>
    <col min="26" max="26" width="14" style="32" hidden="1" customWidth="1"/>
    <col min="27" max="27" width="14.109375" style="5" hidden="1" customWidth="1"/>
    <col min="28" max="28" width="13.6640625" style="42" hidden="1" customWidth="1"/>
    <col min="29" max="29" width="13.6640625" style="5" hidden="1" customWidth="1"/>
    <col min="30" max="30" width="15" style="32" hidden="1" customWidth="1"/>
    <col min="31" max="31" width="12.88671875" style="32" customWidth="1"/>
    <col min="32" max="33" width="14.88671875" style="42" customWidth="1"/>
    <col min="34" max="34" width="14.109375" style="42" customWidth="1"/>
    <col min="35" max="35" width="42.88671875" style="3" customWidth="1"/>
    <col min="36" max="36" width="19.6640625" style="3" customWidth="1"/>
    <col min="37" max="272" width="9.109375" style="3"/>
    <col min="273" max="273" width="20.6640625" style="3" customWidth="1"/>
    <col min="274" max="274" width="21.88671875" style="3" customWidth="1"/>
    <col min="275" max="275" width="14.6640625" style="3" customWidth="1"/>
    <col min="276" max="286" width="0" style="3" hidden="1" customWidth="1"/>
    <col min="287" max="287" width="16.88671875" style="3" customWidth="1"/>
    <col min="288" max="288" width="18.33203125" style="3" customWidth="1"/>
    <col min="289" max="289" width="0" style="3" hidden="1" customWidth="1"/>
    <col min="290" max="290" width="12" style="3" customWidth="1"/>
    <col min="291" max="291" width="22.6640625" style="3" customWidth="1"/>
    <col min="292" max="528" width="9.109375" style="3"/>
    <col min="529" max="529" width="20.6640625" style="3" customWidth="1"/>
    <col min="530" max="530" width="21.88671875" style="3" customWidth="1"/>
    <col min="531" max="531" width="14.6640625" style="3" customWidth="1"/>
    <col min="532" max="542" width="0" style="3" hidden="1" customWidth="1"/>
    <col min="543" max="543" width="16.88671875" style="3" customWidth="1"/>
    <col min="544" max="544" width="18.33203125" style="3" customWidth="1"/>
    <col min="545" max="545" width="0" style="3" hidden="1" customWidth="1"/>
    <col min="546" max="546" width="12" style="3" customWidth="1"/>
    <col min="547" max="547" width="22.6640625" style="3" customWidth="1"/>
    <col min="548" max="784" width="9.109375" style="3"/>
    <col min="785" max="785" width="20.6640625" style="3" customWidth="1"/>
    <col min="786" max="786" width="21.88671875" style="3" customWidth="1"/>
    <col min="787" max="787" width="14.6640625" style="3" customWidth="1"/>
    <col min="788" max="798" width="0" style="3" hidden="1" customWidth="1"/>
    <col min="799" max="799" width="16.88671875" style="3" customWidth="1"/>
    <col min="800" max="800" width="18.33203125" style="3" customWidth="1"/>
    <col min="801" max="801" width="0" style="3" hidden="1" customWidth="1"/>
    <col min="802" max="802" width="12" style="3" customWidth="1"/>
    <col min="803" max="803" width="22.6640625" style="3" customWidth="1"/>
    <col min="804" max="1040" width="9.109375" style="3"/>
    <col min="1041" max="1041" width="20.6640625" style="3" customWidth="1"/>
    <col min="1042" max="1042" width="21.88671875" style="3" customWidth="1"/>
    <col min="1043" max="1043" width="14.6640625" style="3" customWidth="1"/>
    <col min="1044" max="1054" width="0" style="3" hidden="1" customWidth="1"/>
    <col min="1055" max="1055" width="16.88671875" style="3" customWidth="1"/>
    <col min="1056" max="1056" width="18.33203125" style="3" customWidth="1"/>
    <col min="1057" max="1057" width="0" style="3" hidden="1" customWidth="1"/>
    <col min="1058" max="1058" width="12" style="3" customWidth="1"/>
    <col min="1059" max="1059" width="22.6640625" style="3" customWidth="1"/>
    <col min="1060" max="1296" width="9.109375" style="3"/>
    <col min="1297" max="1297" width="20.6640625" style="3" customWidth="1"/>
    <col min="1298" max="1298" width="21.88671875" style="3" customWidth="1"/>
    <col min="1299" max="1299" width="14.6640625" style="3" customWidth="1"/>
    <col min="1300" max="1310" width="0" style="3" hidden="1" customWidth="1"/>
    <col min="1311" max="1311" width="16.88671875" style="3" customWidth="1"/>
    <col min="1312" max="1312" width="18.33203125" style="3" customWidth="1"/>
    <col min="1313" max="1313" width="0" style="3" hidden="1" customWidth="1"/>
    <col min="1314" max="1314" width="12" style="3" customWidth="1"/>
    <col min="1315" max="1315" width="22.6640625" style="3" customWidth="1"/>
    <col min="1316" max="1552" width="9.109375" style="3"/>
    <col min="1553" max="1553" width="20.6640625" style="3" customWidth="1"/>
    <col min="1554" max="1554" width="21.88671875" style="3" customWidth="1"/>
    <col min="1555" max="1555" width="14.6640625" style="3" customWidth="1"/>
    <col min="1556" max="1566" width="0" style="3" hidden="1" customWidth="1"/>
    <col min="1567" max="1567" width="16.88671875" style="3" customWidth="1"/>
    <col min="1568" max="1568" width="18.33203125" style="3" customWidth="1"/>
    <col min="1569" max="1569" width="0" style="3" hidden="1" customWidth="1"/>
    <col min="1570" max="1570" width="12" style="3" customWidth="1"/>
    <col min="1571" max="1571" width="22.6640625" style="3" customWidth="1"/>
    <col min="1572" max="1808" width="9.109375" style="3"/>
    <col min="1809" max="1809" width="20.6640625" style="3" customWidth="1"/>
    <col min="1810" max="1810" width="21.88671875" style="3" customWidth="1"/>
    <col min="1811" max="1811" width="14.6640625" style="3" customWidth="1"/>
    <col min="1812" max="1822" width="0" style="3" hidden="1" customWidth="1"/>
    <col min="1823" max="1823" width="16.88671875" style="3" customWidth="1"/>
    <col min="1824" max="1824" width="18.33203125" style="3" customWidth="1"/>
    <col min="1825" max="1825" width="0" style="3" hidden="1" customWidth="1"/>
    <col min="1826" max="1826" width="12" style="3" customWidth="1"/>
    <col min="1827" max="1827" width="22.6640625" style="3" customWidth="1"/>
    <col min="1828" max="2064" width="9.109375" style="3"/>
    <col min="2065" max="2065" width="20.6640625" style="3" customWidth="1"/>
    <col min="2066" max="2066" width="21.88671875" style="3" customWidth="1"/>
    <col min="2067" max="2067" width="14.6640625" style="3" customWidth="1"/>
    <col min="2068" max="2078" width="0" style="3" hidden="1" customWidth="1"/>
    <col min="2079" max="2079" width="16.88671875" style="3" customWidth="1"/>
    <col min="2080" max="2080" width="18.33203125" style="3" customWidth="1"/>
    <col min="2081" max="2081" width="0" style="3" hidden="1" customWidth="1"/>
    <col min="2082" max="2082" width="12" style="3" customWidth="1"/>
    <col min="2083" max="2083" width="22.6640625" style="3" customWidth="1"/>
    <col min="2084" max="2320" width="9.109375" style="3"/>
    <col min="2321" max="2321" width="20.6640625" style="3" customWidth="1"/>
    <col min="2322" max="2322" width="21.88671875" style="3" customWidth="1"/>
    <col min="2323" max="2323" width="14.6640625" style="3" customWidth="1"/>
    <col min="2324" max="2334" width="0" style="3" hidden="1" customWidth="1"/>
    <col min="2335" max="2335" width="16.88671875" style="3" customWidth="1"/>
    <col min="2336" max="2336" width="18.33203125" style="3" customWidth="1"/>
    <col min="2337" max="2337" width="0" style="3" hidden="1" customWidth="1"/>
    <col min="2338" max="2338" width="12" style="3" customWidth="1"/>
    <col min="2339" max="2339" width="22.6640625" style="3" customWidth="1"/>
    <col min="2340" max="2576" width="9.109375" style="3"/>
    <col min="2577" max="2577" width="20.6640625" style="3" customWidth="1"/>
    <col min="2578" max="2578" width="21.88671875" style="3" customWidth="1"/>
    <col min="2579" max="2579" width="14.6640625" style="3" customWidth="1"/>
    <col min="2580" max="2590" width="0" style="3" hidden="1" customWidth="1"/>
    <col min="2591" max="2591" width="16.88671875" style="3" customWidth="1"/>
    <col min="2592" max="2592" width="18.33203125" style="3" customWidth="1"/>
    <col min="2593" max="2593" width="0" style="3" hidden="1" customWidth="1"/>
    <col min="2594" max="2594" width="12" style="3" customWidth="1"/>
    <col min="2595" max="2595" width="22.6640625" style="3" customWidth="1"/>
    <col min="2596" max="2832" width="9.109375" style="3"/>
    <col min="2833" max="2833" width="20.6640625" style="3" customWidth="1"/>
    <col min="2834" max="2834" width="21.88671875" style="3" customWidth="1"/>
    <col min="2835" max="2835" width="14.6640625" style="3" customWidth="1"/>
    <col min="2836" max="2846" width="0" style="3" hidden="1" customWidth="1"/>
    <col min="2847" max="2847" width="16.88671875" style="3" customWidth="1"/>
    <col min="2848" max="2848" width="18.33203125" style="3" customWidth="1"/>
    <col min="2849" max="2849" width="0" style="3" hidden="1" customWidth="1"/>
    <col min="2850" max="2850" width="12" style="3" customWidth="1"/>
    <col min="2851" max="2851" width="22.6640625" style="3" customWidth="1"/>
    <col min="2852" max="3088" width="9.109375" style="3"/>
    <col min="3089" max="3089" width="20.6640625" style="3" customWidth="1"/>
    <col min="3090" max="3090" width="21.88671875" style="3" customWidth="1"/>
    <col min="3091" max="3091" width="14.6640625" style="3" customWidth="1"/>
    <col min="3092" max="3102" width="0" style="3" hidden="1" customWidth="1"/>
    <col min="3103" max="3103" width="16.88671875" style="3" customWidth="1"/>
    <col min="3104" max="3104" width="18.33203125" style="3" customWidth="1"/>
    <col min="3105" max="3105" width="0" style="3" hidden="1" customWidth="1"/>
    <col min="3106" max="3106" width="12" style="3" customWidth="1"/>
    <col min="3107" max="3107" width="22.6640625" style="3" customWidth="1"/>
    <col min="3108" max="3344" width="9.109375" style="3"/>
    <col min="3345" max="3345" width="20.6640625" style="3" customWidth="1"/>
    <col min="3346" max="3346" width="21.88671875" style="3" customWidth="1"/>
    <col min="3347" max="3347" width="14.6640625" style="3" customWidth="1"/>
    <col min="3348" max="3358" width="0" style="3" hidden="1" customWidth="1"/>
    <col min="3359" max="3359" width="16.88671875" style="3" customWidth="1"/>
    <col min="3360" max="3360" width="18.33203125" style="3" customWidth="1"/>
    <col min="3361" max="3361" width="0" style="3" hidden="1" customWidth="1"/>
    <col min="3362" max="3362" width="12" style="3" customWidth="1"/>
    <col min="3363" max="3363" width="22.6640625" style="3" customWidth="1"/>
    <col min="3364" max="3600" width="9.109375" style="3"/>
    <col min="3601" max="3601" width="20.6640625" style="3" customWidth="1"/>
    <col min="3602" max="3602" width="21.88671875" style="3" customWidth="1"/>
    <col min="3603" max="3603" width="14.6640625" style="3" customWidth="1"/>
    <col min="3604" max="3614" width="0" style="3" hidden="1" customWidth="1"/>
    <col min="3615" max="3615" width="16.88671875" style="3" customWidth="1"/>
    <col min="3616" max="3616" width="18.33203125" style="3" customWidth="1"/>
    <col min="3617" max="3617" width="0" style="3" hidden="1" customWidth="1"/>
    <col min="3618" max="3618" width="12" style="3" customWidth="1"/>
    <col min="3619" max="3619" width="22.6640625" style="3" customWidth="1"/>
    <col min="3620" max="3856" width="9.109375" style="3"/>
    <col min="3857" max="3857" width="20.6640625" style="3" customWidth="1"/>
    <col min="3858" max="3858" width="21.88671875" style="3" customWidth="1"/>
    <col min="3859" max="3859" width="14.6640625" style="3" customWidth="1"/>
    <col min="3860" max="3870" width="0" style="3" hidden="1" customWidth="1"/>
    <col min="3871" max="3871" width="16.88671875" style="3" customWidth="1"/>
    <col min="3872" max="3872" width="18.33203125" style="3" customWidth="1"/>
    <col min="3873" max="3873" width="0" style="3" hidden="1" customWidth="1"/>
    <col min="3874" max="3874" width="12" style="3" customWidth="1"/>
    <col min="3875" max="3875" width="22.6640625" style="3" customWidth="1"/>
    <col min="3876" max="4112" width="9.109375" style="3"/>
    <col min="4113" max="4113" width="20.6640625" style="3" customWidth="1"/>
    <col min="4114" max="4114" width="21.88671875" style="3" customWidth="1"/>
    <col min="4115" max="4115" width="14.6640625" style="3" customWidth="1"/>
    <col min="4116" max="4126" width="0" style="3" hidden="1" customWidth="1"/>
    <col min="4127" max="4127" width="16.88671875" style="3" customWidth="1"/>
    <col min="4128" max="4128" width="18.33203125" style="3" customWidth="1"/>
    <col min="4129" max="4129" width="0" style="3" hidden="1" customWidth="1"/>
    <col min="4130" max="4130" width="12" style="3" customWidth="1"/>
    <col min="4131" max="4131" width="22.6640625" style="3" customWidth="1"/>
    <col min="4132" max="4368" width="9.109375" style="3"/>
    <col min="4369" max="4369" width="20.6640625" style="3" customWidth="1"/>
    <col min="4370" max="4370" width="21.88671875" style="3" customWidth="1"/>
    <col min="4371" max="4371" width="14.6640625" style="3" customWidth="1"/>
    <col min="4372" max="4382" width="0" style="3" hidden="1" customWidth="1"/>
    <col min="4383" max="4383" width="16.88671875" style="3" customWidth="1"/>
    <col min="4384" max="4384" width="18.33203125" style="3" customWidth="1"/>
    <col min="4385" max="4385" width="0" style="3" hidden="1" customWidth="1"/>
    <col min="4386" max="4386" width="12" style="3" customWidth="1"/>
    <col min="4387" max="4387" width="22.6640625" style="3" customWidth="1"/>
    <col min="4388" max="4624" width="9.109375" style="3"/>
    <col min="4625" max="4625" width="20.6640625" style="3" customWidth="1"/>
    <col min="4626" max="4626" width="21.88671875" style="3" customWidth="1"/>
    <col min="4627" max="4627" width="14.6640625" style="3" customWidth="1"/>
    <col min="4628" max="4638" width="0" style="3" hidden="1" customWidth="1"/>
    <col min="4639" max="4639" width="16.88671875" style="3" customWidth="1"/>
    <col min="4640" max="4640" width="18.33203125" style="3" customWidth="1"/>
    <col min="4641" max="4641" width="0" style="3" hidden="1" customWidth="1"/>
    <col min="4642" max="4642" width="12" style="3" customWidth="1"/>
    <col min="4643" max="4643" width="22.6640625" style="3" customWidth="1"/>
    <col min="4644" max="4880" width="9.109375" style="3"/>
    <col min="4881" max="4881" width="20.6640625" style="3" customWidth="1"/>
    <col min="4882" max="4882" width="21.88671875" style="3" customWidth="1"/>
    <col min="4883" max="4883" width="14.6640625" style="3" customWidth="1"/>
    <col min="4884" max="4894" width="0" style="3" hidden="1" customWidth="1"/>
    <col min="4895" max="4895" width="16.88671875" style="3" customWidth="1"/>
    <col min="4896" max="4896" width="18.33203125" style="3" customWidth="1"/>
    <col min="4897" max="4897" width="0" style="3" hidden="1" customWidth="1"/>
    <col min="4898" max="4898" width="12" style="3" customWidth="1"/>
    <col min="4899" max="4899" width="22.6640625" style="3" customWidth="1"/>
    <col min="4900" max="5136" width="9.109375" style="3"/>
    <col min="5137" max="5137" width="20.6640625" style="3" customWidth="1"/>
    <col min="5138" max="5138" width="21.88671875" style="3" customWidth="1"/>
    <col min="5139" max="5139" width="14.6640625" style="3" customWidth="1"/>
    <col min="5140" max="5150" width="0" style="3" hidden="1" customWidth="1"/>
    <col min="5151" max="5151" width="16.88671875" style="3" customWidth="1"/>
    <col min="5152" max="5152" width="18.33203125" style="3" customWidth="1"/>
    <col min="5153" max="5153" width="0" style="3" hidden="1" customWidth="1"/>
    <col min="5154" max="5154" width="12" style="3" customWidth="1"/>
    <col min="5155" max="5155" width="22.6640625" style="3" customWidth="1"/>
    <col min="5156" max="5392" width="9.109375" style="3"/>
    <col min="5393" max="5393" width="20.6640625" style="3" customWidth="1"/>
    <col min="5394" max="5394" width="21.88671875" style="3" customWidth="1"/>
    <col min="5395" max="5395" width="14.6640625" style="3" customWidth="1"/>
    <col min="5396" max="5406" width="0" style="3" hidden="1" customWidth="1"/>
    <col min="5407" max="5407" width="16.88671875" style="3" customWidth="1"/>
    <col min="5408" max="5408" width="18.33203125" style="3" customWidth="1"/>
    <col min="5409" max="5409" width="0" style="3" hidden="1" customWidth="1"/>
    <col min="5410" max="5410" width="12" style="3" customWidth="1"/>
    <col min="5411" max="5411" width="22.6640625" style="3" customWidth="1"/>
    <col min="5412" max="5648" width="9.109375" style="3"/>
    <col min="5649" max="5649" width="20.6640625" style="3" customWidth="1"/>
    <col min="5650" max="5650" width="21.88671875" style="3" customWidth="1"/>
    <col min="5651" max="5651" width="14.6640625" style="3" customWidth="1"/>
    <col min="5652" max="5662" width="0" style="3" hidden="1" customWidth="1"/>
    <col min="5663" max="5663" width="16.88671875" style="3" customWidth="1"/>
    <col min="5664" max="5664" width="18.33203125" style="3" customWidth="1"/>
    <col min="5665" max="5665" width="0" style="3" hidden="1" customWidth="1"/>
    <col min="5666" max="5666" width="12" style="3" customWidth="1"/>
    <col min="5667" max="5667" width="22.6640625" style="3" customWidth="1"/>
    <col min="5668" max="5904" width="9.109375" style="3"/>
    <col min="5905" max="5905" width="20.6640625" style="3" customWidth="1"/>
    <col min="5906" max="5906" width="21.88671875" style="3" customWidth="1"/>
    <col min="5907" max="5907" width="14.6640625" style="3" customWidth="1"/>
    <col min="5908" max="5918" width="0" style="3" hidden="1" customWidth="1"/>
    <col min="5919" max="5919" width="16.88671875" style="3" customWidth="1"/>
    <col min="5920" max="5920" width="18.33203125" style="3" customWidth="1"/>
    <col min="5921" max="5921" width="0" style="3" hidden="1" customWidth="1"/>
    <col min="5922" max="5922" width="12" style="3" customWidth="1"/>
    <col min="5923" max="5923" width="22.6640625" style="3" customWidth="1"/>
    <col min="5924" max="6160" width="9.109375" style="3"/>
    <col min="6161" max="6161" width="20.6640625" style="3" customWidth="1"/>
    <col min="6162" max="6162" width="21.88671875" style="3" customWidth="1"/>
    <col min="6163" max="6163" width="14.6640625" style="3" customWidth="1"/>
    <col min="6164" max="6174" width="0" style="3" hidden="1" customWidth="1"/>
    <col min="6175" max="6175" width="16.88671875" style="3" customWidth="1"/>
    <col min="6176" max="6176" width="18.33203125" style="3" customWidth="1"/>
    <col min="6177" max="6177" width="0" style="3" hidden="1" customWidth="1"/>
    <col min="6178" max="6178" width="12" style="3" customWidth="1"/>
    <col min="6179" max="6179" width="22.6640625" style="3" customWidth="1"/>
    <col min="6180" max="6416" width="9.109375" style="3"/>
    <col min="6417" max="6417" width="20.6640625" style="3" customWidth="1"/>
    <col min="6418" max="6418" width="21.88671875" style="3" customWidth="1"/>
    <col min="6419" max="6419" width="14.6640625" style="3" customWidth="1"/>
    <col min="6420" max="6430" width="0" style="3" hidden="1" customWidth="1"/>
    <col min="6431" max="6431" width="16.88671875" style="3" customWidth="1"/>
    <col min="6432" max="6432" width="18.33203125" style="3" customWidth="1"/>
    <col min="6433" max="6433" width="0" style="3" hidden="1" customWidth="1"/>
    <col min="6434" max="6434" width="12" style="3" customWidth="1"/>
    <col min="6435" max="6435" width="22.6640625" style="3" customWidth="1"/>
    <col min="6436" max="6672" width="9.109375" style="3"/>
    <col min="6673" max="6673" width="20.6640625" style="3" customWidth="1"/>
    <col min="6674" max="6674" width="21.88671875" style="3" customWidth="1"/>
    <col min="6675" max="6675" width="14.6640625" style="3" customWidth="1"/>
    <col min="6676" max="6686" width="0" style="3" hidden="1" customWidth="1"/>
    <col min="6687" max="6687" width="16.88671875" style="3" customWidth="1"/>
    <col min="6688" max="6688" width="18.33203125" style="3" customWidth="1"/>
    <col min="6689" max="6689" width="0" style="3" hidden="1" customWidth="1"/>
    <col min="6690" max="6690" width="12" style="3" customWidth="1"/>
    <col min="6691" max="6691" width="22.6640625" style="3" customWidth="1"/>
    <col min="6692" max="6928" width="9.109375" style="3"/>
    <col min="6929" max="6929" width="20.6640625" style="3" customWidth="1"/>
    <col min="6930" max="6930" width="21.88671875" style="3" customWidth="1"/>
    <col min="6931" max="6931" width="14.6640625" style="3" customWidth="1"/>
    <col min="6932" max="6942" width="0" style="3" hidden="1" customWidth="1"/>
    <col min="6943" max="6943" width="16.88671875" style="3" customWidth="1"/>
    <col min="6944" max="6944" width="18.33203125" style="3" customWidth="1"/>
    <col min="6945" max="6945" width="0" style="3" hidden="1" customWidth="1"/>
    <col min="6946" max="6946" width="12" style="3" customWidth="1"/>
    <col min="6947" max="6947" width="22.6640625" style="3" customWidth="1"/>
    <col min="6948" max="7184" width="9.109375" style="3"/>
    <col min="7185" max="7185" width="20.6640625" style="3" customWidth="1"/>
    <col min="7186" max="7186" width="21.88671875" style="3" customWidth="1"/>
    <col min="7187" max="7187" width="14.6640625" style="3" customWidth="1"/>
    <col min="7188" max="7198" width="0" style="3" hidden="1" customWidth="1"/>
    <col min="7199" max="7199" width="16.88671875" style="3" customWidth="1"/>
    <col min="7200" max="7200" width="18.33203125" style="3" customWidth="1"/>
    <col min="7201" max="7201" width="0" style="3" hidden="1" customWidth="1"/>
    <col min="7202" max="7202" width="12" style="3" customWidth="1"/>
    <col min="7203" max="7203" width="22.6640625" style="3" customWidth="1"/>
    <col min="7204" max="7440" width="9.109375" style="3"/>
    <col min="7441" max="7441" width="20.6640625" style="3" customWidth="1"/>
    <col min="7442" max="7442" width="21.88671875" style="3" customWidth="1"/>
    <col min="7443" max="7443" width="14.6640625" style="3" customWidth="1"/>
    <col min="7444" max="7454" width="0" style="3" hidden="1" customWidth="1"/>
    <col min="7455" max="7455" width="16.88671875" style="3" customWidth="1"/>
    <col min="7456" max="7456" width="18.33203125" style="3" customWidth="1"/>
    <col min="7457" max="7457" width="0" style="3" hidden="1" customWidth="1"/>
    <col min="7458" max="7458" width="12" style="3" customWidth="1"/>
    <col min="7459" max="7459" width="22.6640625" style="3" customWidth="1"/>
    <col min="7460" max="7696" width="9.109375" style="3"/>
    <col min="7697" max="7697" width="20.6640625" style="3" customWidth="1"/>
    <col min="7698" max="7698" width="21.88671875" style="3" customWidth="1"/>
    <col min="7699" max="7699" width="14.6640625" style="3" customWidth="1"/>
    <col min="7700" max="7710" width="0" style="3" hidden="1" customWidth="1"/>
    <col min="7711" max="7711" width="16.88671875" style="3" customWidth="1"/>
    <col min="7712" max="7712" width="18.33203125" style="3" customWidth="1"/>
    <col min="7713" max="7713" width="0" style="3" hidden="1" customWidth="1"/>
    <col min="7714" max="7714" width="12" style="3" customWidth="1"/>
    <col min="7715" max="7715" width="22.6640625" style="3" customWidth="1"/>
    <col min="7716" max="7952" width="9.109375" style="3"/>
    <col min="7953" max="7953" width="20.6640625" style="3" customWidth="1"/>
    <col min="7954" max="7954" width="21.88671875" style="3" customWidth="1"/>
    <col min="7955" max="7955" width="14.6640625" style="3" customWidth="1"/>
    <col min="7956" max="7966" width="0" style="3" hidden="1" customWidth="1"/>
    <col min="7967" max="7967" width="16.88671875" style="3" customWidth="1"/>
    <col min="7968" max="7968" width="18.33203125" style="3" customWidth="1"/>
    <col min="7969" max="7969" width="0" style="3" hidden="1" customWidth="1"/>
    <col min="7970" max="7970" width="12" style="3" customWidth="1"/>
    <col min="7971" max="7971" width="22.6640625" style="3" customWidth="1"/>
    <col min="7972" max="8208" width="9.109375" style="3"/>
    <col min="8209" max="8209" width="20.6640625" style="3" customWidth="1"/>
    <col min="8210" max="8210" width="21.88671875" style="3" customWidth="1"/>
    <col min="8211" max="8211" width="14.6640625" style="3" customWidth="1"/>
    <col min="8212" max="8222" width="0" style="3" hidden="1" customWidth="1"/>
    <col min="8223" max="8223" width="16.88671875" style="3" customWidth="1"/>
    <col min="8224" max="8224" width="18.33203125" style="3" customWidth="1"/>
    <col min="8225" max="8225" width="0" style="3" hidden="1" customWidth="1"/>
    <col min="8226" max="8226" width="12" style="3" customWidth="1"/>
    <col min="8227" max="8227" width="22.6640625" style="3" customWidth="1"/>
    <col min="8228" max="8464" width="9.109375" style="3"/>
    <col min="8465" max="8465" width="20.6640625" style="3" customWidth="1"/>
    <col min="8466" max="8466" width="21.88671875" style="3" customWidth="1"/>
    <col min="8467" max="8467" width="14.6640625" style="3" customWidth="1"/>
    <col min="8468" max="8478" width="0" style="3" hidden="1" customWidth="1"/>
    <col min="8479" max="8479" width="16.88671875" style="3" customWidth="1"/>
    <col min="8480" max="8480" width="18.33203125" style="3" customWidth="1"/>
    <col min="8481" max="8481" width="0" style="3" hidden="1" customWidth="1"/>
    <col min="8482" max="8482" width="12" style="3" customWidth="1"/>
    <col min="8483" max="8483" width="22.6640625" style="3" customWidth="1"/>
    <col min="8484" max="8720" width="9.109375" style="3"/>
    <col min="8721" max="8721" width="20.6640625" style="3" customWidth="1"/>
    <col min="8722" max="8722" width="21.88671875" style="3" customWidth="1"/>
    <col min="8723" max="8723" width="14.6640625" style="3" customWidth="1"/>
    <col min="8724" max="8734" width="0" style="3" hidden="1" customWidth="1"/>
    <col min="8735" max="8735" width="16.88671875" style="3" customWidth="1"/>
    <col min="8736" max="8736" width="18.33203125" style="3" customWidth="1"/>
    <col min="8737" max="8737" width="0" style="3" hidden="1" customWidth="1"/>
    <col min="8738" max="8738" width="12" style="3" customWidth="1"/>
    <col min="8739" max="8739" width="22.6640625" style="3" customWidth="1"/>
    <col min="8740" max="8976" width="9.109375" style="3"/>
    <col min="8977" max="8977" width="20.6640625" style="3" customWidth="1"/>
    <col min="8978" max="8978" width="21.88671875" style="3" customWidth="1"/>
    <col min="8979" max="8979" width="14.6640625" style="3" customWidth="1"/>
    <col min="8980" max="8990" width="0" style="3" hidden="1" customWidth="1"/>
    <col min="8991" max="8991" width="16.88671875" style="3" customWidth="1"/>
    <col min="8992" max="8992" width="18.33203125" style="3" customWidth="1"/>
    <col min="8993" max="8993" width="0" style="3" hidden="1" customWidth="1"/>
    <col min="8994" max="8994" width="12" style="3" customWidth="1"/>
    <col min="8995" max="8995" width="22.6640625" style="3" customWidth="1"/>
    <col min="8996" max="9232" width="9.109375" style="3"/>
    <col min="9233" max="9233" width="20.6640625" style="3" customWidth="1"/>
    <col min="9234" max="9234" width="21.88671875" style="3" customWidth="1"/>
    <col min="9235" max="9235" width="14.6640625" style="3" customWidth="1"/>
    <col min="9236" max="9246" width="0" style="3" hidden="1" customWidth="1"/>
    <col min="9247" max="9247" width="16.88671875" style="3" customWidth="1"/>
    <col min="9248" max="9248" width="18.33203125" style="3" customWidth="1"/>
    <col min="9249" max="9249" width="0" style="3" hidden="1" customWidth="1"/>
    <col min="9250" max="9250" width="12" style="3" customWidth="1"/>
    <col min="9251" max="9251" width="22.6640625" style="3" customWidth="1"/>
    <col min="9252" max="9488" width="9.109375" style="3"/>
    <col min="9489" max="9489" width="20.6640625" style="3" customWidth="1"/>
    <col min="9490" max="9490" width="21.88671875" style="3" customWidth="1"/>
    <col min="9491" max="9491" width="14.6640625" style="3" customWidth="1"/>
    <col min="9492" max="9502" width="0" style="3" hidden="1" customWidth="1"/>
    <col min="9503" max="9503" width="16.88671875" style="3" customWidth="1"/>
    <col min="9504" max="9504" width="18.33203125" style="3" customWidth="1"/>
    <col min="9505" max="9505" width="0" style="3" hidden="1" customWidth="1"/>
    <col min="9506" max="9506" width="12" style="3" customWidth="1"/>
    <col min="9507" max="9507" width="22.6640625" style="3" customWidth="1"/>
    <col min="9508" max="9744" width="9.109375" style="3"/>
    <col min="9745" max="9745" width="20.6640625" style="3" customWidth="1"/>
    <col min="9746" max="9746" width="21.88671875" style="3" customWidth="1"/>
    <col min="9747" max="9747" width="14.6640625" style="3" customWidth="1"/>
    <col min="9748" max="9758" width="0" style="3" hidden="1" customWidth="1"/>
    <col min="9759" max="9759" width="16.88671875" style="3" customWidth="1"/>
    <col min="9760" max="9760" width="18.33203125" style="3" customWidth="1"/>
    <col min="9761" max="9761" width="0" style="3" hidden="1" customWidth="1"/>
    <col min="9762" max="9762" width="12" style="3" customWidth="1"/>
    <col min="9763" max="9763" width="22.6640625" style="3" customWidth="1"/>
    <col min="9764" max="10000" width="9.109375" style="3"/>
    <col min="10001" max="10001" width="20.6640625" style="3" customWidth="1"/>
    <col min="10002" max="10002" width="21.88671875" style="3" customWidth="1"/>
    <col min="10003" max="10003" width="14.6640625" style="3" customWidth="1"/>
    <col min="10004" max="10014" width="0" style="3" hidden="1" customWidth="1"/>
    <col min="10015" max="10015" width="16.88671875" style="3" customWidth="1"/>
    <col min="10016" max="10016" width="18.33203125" style="3" customWidth="1"/>
    <col min="10017" max="10017" width="0" style="3" hidden="1" customWidth="1"/>
    <col min="10018" max="10018" width="12" style="3" customWidth="1"/>
    <col min="10019" max="10019" width="22.6640625" style="3" customWidth="1"/>
    <col min="10020" max="10256" width="9.109375" style="3"/>
    <col min="10257" max="10257" width="20.6640625" style="3" customWidth="1"/>
    <col min="10258" max="10258" width="21.88671875" style="3" customWidth="1"/>
    <col min="10259" max="10259" width="14.6640625" style="3" customWidth="1"/>
    <col min="10260" max="10270" width="0" style="3" hidden="1" customWidth="1"/>
    <col min="10271" max="10271" width="16.88671875" style="3" customWidth="1"/>
    <col min="10272" max="10272" width="18.33203125" style="3" customWidth="1"/>
    <col min="10273" max="10273" width="0" style="3" hidden="1" customWidth="1"/>
    <col min="10274" max="10274" width="12" style="3" customWidth="1"/>
    <col min="10275" max="10275" width="22.6640625" style="3" customWidth="1"/>
    <col min="10276" max="10512" width="9.109375" style="3"/>
    <col min="10513" max="10513" width="20.6640625" style="3" customWidth="1"/>
    <col min="10514" max="10514" width="21.88671875" style="3" customWidth="1"/>
    <col min="10515" max="10515" width="14.6640625" style="3" customWidth="1"/>
    <col min="10516" max="10526" width="0" style="3" hidden="1" customWidth="1"/>
    <col min="10527" max="10527" width="16.88671875" style="3" customWidth="1"/>
    <col min="10528" max="10528" width="18.33203125" style="3" customWidth="1"/>
    <col min="10529" max="10529" width="0" style="3" hidden="1" customWidth="1"/>
    <col min="10530" max="10530" width="12" style="3" customWidth="1"/>
    <col min="10531" max="10531" width="22.6640625" style="3" customWidth="1"/>
    <col min="10532" max="10768" width="9.109375" style="3"/>
    <col min="10769" max="10769" width="20.6640625" style="3" customWidth="1"/>
    <col min="10770" max="10770" width="21.88671875" style="3" customWidth="1"/>
    <col min="10771" max="10771" width="14.6640625" style="3" customWidth="1"/>
    <col min="10772" max="10782" width="0" style="3" hidden="1" customWidth="1"/>
    <col min="10783" max="10783" width="16.88671875" style="3" customWidth="1"/>
    <col min="10784" max="10784" width="18.33203125" style="3" customWidth="1"/>
    <col min="10785" max="10785" width="0" style="3" hidden="1" customWidth="1"/>
    <col min="10786" max="10786" width="12" style="3" customWidth="1"/>
    <col min="10787" max="10787" width="22.6640625" style="3" customWidth="1"/>
    <col min="10788" max="11024" width="9.109375" style="3"/>
    <col min="11025" max="11025" width="20.6640625" style="3" customWidth="1"/>
    <col min="11026" max="11026" width="21.88671875" style="3" customWidth="1"/>
    <col min="11027" max="11027" width="14.6640625" style="3" customWidth="1"/>
    <col min="11028" max="11038" width="0" style="3" hidden="1" customWidth="1"/>
    <col min="11039" max="11039" width="16.88671875" style="3" customWidth="1"/>
    <col min="11040" max="11040" width="18.33203125" style="3" customWidth="1"/>
    <col min="11041" max="11041" width="0" style="3" hidden="1" customWidth="1"/>
    <col min="11042" max="11042" width="12" style="3" customWidth="1"/>
    <col min="11043" max="11043" width="22.6640625" style="3" customWidth="1"/>
    <col min="11044" max="11280" width="9.109375" style="3"/>
    <col min="11281" max="11281" width="20.6640625" style="3" customWidth="1"/>
    <col min="11282" max="11282" width="21.88671875" style="3" customWidth="1"/>
    <col min="11283" max="11283" width="14.6640625" style="3" customWidth="1"/>
    <col min="11284" max="11294" width="0" style="3" hidden="1" customWidth="1"/>
    <col min="11295" max="11295" width="16.88671875" style="3" customWidth="1"/>
    <col min="11296" max="11296" width="18.33203125" style="3" customWidth="1"/>
    <col min="11297" max="11297" width="0" style="3" hidden="1" customWidth="1"/>
    <col min="11298" max="11298" width="12" style="3" customWidth="1"/>
    <col min="11299" max="11299" width="22.6640625" style="3" customWidth="1"/>
    <col min="11300" max="11536" width="9.109375" style="3"/>
    <col min="11537" max="11537" width="20.6640625" style="3" customWidth="1"/>
    <col min="11538" max="11538" width="21.88671875" style="3" customWidth="1"/>
    <col min="11539" max="11539" width="14.6640625" style="3" customWidth="1"/>
    <col min="11540" max="11550" width="0" style="3" hidden="1" customWidth="1"/>
    <col min="11551" max="11551" width="16.88671875" style="3" customWidth="1"/>
    <col min="11552" max="11552" width="18.33203125" style="3" customWidth="1"/>
    <col min="11553" max="11553" width="0" style="3" hidden="1" customWidth="1"/>
    <col min="11554" max="11554" width="12" style="3" customWidth="1"/>
    <col min="11555" max="11555" width="22.6640625" style="3" customWidth="1"/>
    <col min="11556" max="11792" width="9.109375" style="3"/>
    <col min="11793" max="11793" width="20.6640625" style="3" customWidth="1"/>
    <col min="11794" max="11794" width="21.88671875" style="3" customWidth="1"/>
    <col min="11795" max="11795" width="14.6640625" style="3" customWidth="1"/>
    <col min="11796" max="11806" width="0" style="3" hidden="1" customWidth="1"/>
    <col min="11807" max="11807" width="16.88671875" style="3" customWidth="1"/>
    <col min="11808" max="11808" width="18.33203125" style="3" customWidth="1"/>
    <col min="11809" max="11809" width="0" style="3" hidden="1" customWidth="1"/>
    <col min="11810" max="11810" width="12" style="3" customWidth="1"/>
    <col min="11811" max="11811" width="22.6640625" style="3" customWidth="1"/>
    <col min="11812" max="12048" width="9.109375" style="3"/>
    <col min="12049" max="12049" width="20.6640625" style="3" customWidth="1"/>
    <col min="12050" max="12050" width="21.88671875" style="3" customWidth="1"/>
    <col min="12051" max="12051" width="14.6640625" style="3" customWidth="1"/>
    <col min="12052" max="12062" width="0" style="3" hidden="1" customWidth="1"/>
    <col min="12063" max="12063" width="16.88671875" style="3" customWidth="1"/>
    <col min="12064" max="12064" width="18.33203125" style="3" customWidth="1"/>
    <col min="12065" max="12065" width="0" style="3" hidden="1" customWidth="1"/>
    <col min="12066" max="12066" width="12" style="3" customWidth="1"/>
    <col min="12067" max="12067" width="22.6640625" style="3" customWidth="1"/>
    <col min="12068" max="12304" width="9.109375" style="3"/>
    <col min="12305" max="12305" width="20.6640625" style="3" customWidth="1"/>
    <col min="12306" max="12306" width="21.88671875" style="3" customWidth="1"/>
    <col min="12307" max="12307" width="14.6640625" style="3" customWidth="1"/>
    <col min="12308" max="12318" width="0" style="3" hidden="1" customWidth="1"/>
    <col min="12319" max="12319" width="16.88671875" style="3" customWidth="1"/>
    <col min="12320" max="12320" width="18.33203125" style="3" customWidth="1"/>
    <col min="12321" max="12321" width="0" style="3" hidden="1" customWidth="1"/>
    <col min="12322" max="12322" width="12" style="3" customWidth="1"/>
    <col min="12323" max="12323" width="22.6640625" style="3" customWidth="1"/>
    <col min="12324" max="12560" width="9.109375" style="3"/>
    <col min="12561" max="12561" width="20.6640625" style="3" customWidth="1"/>
    <col min="12562" max="12562" width="21.88671875" style="3" customWidth="1"/>
    <col min="12563" max="12563" width="14.6640625" style="3" customWidth="1"/>
    <col min="12564" max="12574" width="0" style="3" hidden="1" customWidth="1"/>
    <col min="12575" max="12575" width="16.88671875" style="3" customWidth="1"/>
    <col min="12576" max="12576" width="18.33203125" style="3" customWidth="1"/>
    <col min="12577" max="12577" width="0" style="3" hidden="1" customWidth="1"/>
    <col min="12578" max="12578" width="12" style="3" customWidth="1"/>
    <col min="12579" max="12579" width="22.6640625" style="3" customWidth="1"/>
    <col min="12580" max="12816" width="9.109375" style="3"/>
    <col min="12817" max="12817" width="20.6640625" style="3" customWidth="1"/>
    <col min="12818" max="12818" width="21.88671875" style="3" customWidth="1"/>
    <col min="12819" max="12819" width="14.6640625" style="3" customWidth="1"/>
    <col min="12820" max="12830" width="0" style="3" hidden="1" customWidth="1"/>
    <col min="12831" max="12831" width="16.88671875" style="3" customWidth="1"/>
    <col min="12832" max="12832" width="18.33203125" style="3" customWidth="1"/>
    <col min="12833" max="12833" width="0" style="3" hidden="1" customWidth="1"/>
    <col min="12834" max="12834" width="12" style="3" customWidth="1"/>
    <col min="12835" max="12835" width="22.6640625" style="3" customWidth="1"/>
    <col min="12836" max="13072" width="9.109375" style="3"/>
    <col min="13073" max="13073" width="20.6640625" style="3" customWidth="1"/>
    <col min="13074" max="13074" width="21.88671875" style="3" customWidth="1"/>
    <col min="13075" max="13075" width="14.6640625" style="3" customWidth="1"/>
    <col min="13076" max="13086" width="0" style="3" hidden="1" customWidth="1"/>
    <col min="13087" max="13087" width="16.88671875" style="3" customWidth="1"/>
    <col min="13088" max="13088" width="18.33203125" style="3" customWidth="1"/>
    <col min="13089" max="13089" width="0" style="3" hidden="1" customWidth="1"/>
    <col min="13090" max="13090" width="12" style="3" customWidth="1"/>
    <col min="13091" max="13091" width="22.6640625" style="3" customWidth="1"/>
    <col min="13092" max="13328" width="9.109375" style="3"/>
    <col min="13329" max="13329" width="20.6640625" style="3" customWidth="1"/>
    <col min="13330" max="13330" width="21.88671875" style="3" customWidth="1"/>
    <col min="13331" max="13331" width="14.6640625" style="3" customWidth="1"/>
    <col min="13332" max="13342" width="0" style="3" hidden="1" customWidth="1"/>
    <col min="13343" max="13343" width="16.88671875" style="3" customWidth="1"/>
    <col min="13344" max="13344" width="18.33203125" style="3" customWidth="1"/>
    <col min="13345" max="13345" width="0" style="3" hidden="1" customWidth="1"/>
    <col min="13346" max="13346" width="12" style="3" customWidth="1"/>
    <col min="13347" max="13347" width="22.6640625" style="3" customWidth="1"/>
    <col min="13348" max="13584" width="9.109375" style="3"/>
    <col min="13585" max="13585" width="20.6640625" style="3" customWidth="1"/>
    <col min="13586" max="13586" width="21.88671875" style="3" customWidth="1"/>
    <col min="13587" max="13587" width="14.6640625" style="3" customWidth="1"/>
    <col min="13588" max="13598" width="0" style="3" hidden="1" customWidth="1"/>
    <col min="13599" max="13599" width="16.88671875" style="3" customWidth="1"/>
    <col min="13600" max="13600" width="18.33203125" style="3" customWidth="1"/>
    <col min="13601" max="13601" width="0" style="3" hidden="1" customWidth="1"/>
    <col min="13602" max="13602" width="12" style="3" customWidth="1"/>
    <col min="13603" max="13603" width="22.6640625" style="3" customWidth="1"/>
    <col min="13604" max="13840" width="9.109375" style="3"/>
    <col min="13841" max="13841" width="20.6640625" style="3" customWidth="1"/>
    <col min="13842" max="13842" width="21.88671875" style="3" customWidth="1"/>
    <col min="13843" max="13843" width="14.6640625" style="3" customWidth="1"/>
    <col min="13844" max="13854" width="0" style="3" hidden="1" customWidth="1"/>
    <col min="13855" max="13855" width="16.88671875" style="3" customWidth="1"/>
    <col min="13856" max="13856" width="18.33203125" style="3" customWidth="1"/>
    <col min="13857" max="13857" width="0" style="3" hidden="1" customWidth="1"/>
    <col min="13858" max="13858" width="12" style="3" customWidth="1"/>
    <col min="13859" max="13859" width="22.6640625" style="3" customWidth="1"/>
    <col min="13860" max="14096" width="9.109375" style="3"/>
    <col min="14097" max="14097" width="20.6640625" style="3" customWidth="1"/>
    <col min="14098" max="14098" width="21.88671875" style="3" customWidth="1"/>
    <col min="14099" max="14099" width="14.6640625" style="3" customWidth="1"/>
    <col min="14100" max="14110" width="0" style="3" hidden="1" customWidth="1"/>
    <col min="14111" max="14111" width="16.88671875" style="3" customWidth="1"/>
    <col min="14112" max="14112" width="18.33203125" style="3" customWidth="1"/>
    <col min="14113" max="14113" width="0" style="3" hidden="1" customWidth="1"/>
    <col min="14114" max="14114" width="12" style="3" customWidth="1"/>
    <col min="14115" max="14115" width="22.6640625" style="3" customWidth="1"/>
    <col min="14116" max="14352" width="9.109375" style="3"/>
    <col min="14353" max="14353" width="20.6640625" style="3" customWidth="1"/>
    <col min="14354" max="14354" width="21.88671875" style="3" customWidth="1"/>
    <col min="14355" max="14355" width="14.6640625" style="3" customWidth="1"/>
    <col min="14356" max="14366" width="0" style="3" hidden="1" customWidth="1"/>
    <col min="14367" max="14367" width="16.88671875" style="3" customWidth="1"/>
    <col min="14368" max="14368" width="18.33203125" style="3" customWidth="1"/>
    <col min="14369" max="14369" width="0" style="3" hidden="1" customWidth="1"/>
    <col min="14370" max="14370" width="12" style="3" customWidth="1"/>
    <col min="14371" max="14371" width="22.6640625" style="3" customWidth="1"/>
    <col min="14372" max="14608" width="9.109375" style="3"/>
    <col min="14609" max="14609" width="20.6640625" style="3" customWidth="1"/>
    <col min="14610" max="14610" width="21.88671875" style="3" customWidth="1"/>
    <col min="14611" max="14611" width="14.6640625" style="3" customWidth="1"/>
    <col min="14612" max="14622" width="0" style="3" hidden="1" customWidth="1"/>
    <col min="14623" max="14623" width="16.88671875" style="3" customWidth="1"/>
    <col min="14624" max="14624" width="18.33203125" style="3" customWidth="1"/>
    <col min="14625" max="14625" width="0" style="3" hidden="1" customWidth="1"/>
    <col min="14626" max="14626" width="12" style="3" customWidth="1"/>
    <col min="14627" max="14627" width="22.6640625" style="3" customWidth="1"/>
    <col min="14628" max="14864" width="9.109375" style="3"/>
    <col min="14865" max="14865" width="20.6640625" style="3" customWidth="1"/>
    <col min="14866" max="14866" width="21.88671875" style="3" customWidth="1"/>
    <col min="14867" max="14867" width="14.6640625" style="3" customWidth="1"/>
    <col min="14868" max="14878" width="0" style="3" hidden="1" customWidth="1"/>
    <col min="14879" max="14879" width="16.88671875" style="3" customWidth="1"/>
    <col min="14880" max="14880" width="18.33203125" style="3" customWidth="1"/>
    <col min="14881" max="14881" width="0" style="3" hidden="1" customWidth="1"/>
    <col min="14882" max="14882" width="12" style="3" customWidth="1"/>
    <col min="14883" max="14883" width="22.6640625" style="3" customWidth="1"/>
    <col min="14884" max="15120" width="9.109375" style="3"/>
    <col min="15121" max="15121" width="20.6640625" style="3" customWidth="1"/>
    <col min="15122" max="15122" width="21.88671875" style="3" customWidth="1"/>
    <col min="15123" max="15123" width="14.6640625" style="3" customWidth="1"/>
    <col min="15124" max="15134" width="0" style="3" hidden="1" customWidth="1"/>
    <col min="15135" max="15135" width="16.88671875" style="3" customWidth="1"/>
    <col min="15136" max="15136" width="18.33203125" style="3" customWidth="1"/>
    <col min="15137" max="15137" width="0" style="3" hidden="1" customWidth="1"/>
    <col min="15138" max="15138" width="12" style="3" customWidth="1"/>
    <col min="15139" max="15139" width="22.6640625" style="3" customWidth="1"/>
    <col min="15140" max="15376" width="9.109375" style="3"/>
    <col min="15377" max="15377" width="20.6640625" style="3" customWidth="1"/>
    <col min="15378" max="15378" width="21.88671875" style="3" customWidth="1"/>
    <col min="15379" max="15379" width="14.6640625" style="3" customWidth="1"/>
    <col min="15380" max="15390" width="0" style="3" hidden="1" customWidth="1"/>
    <col min="15391" max="15391" width="16.88671875" style="3" customWidth="1"/>
    <col min="15392" max="15392" width="18.33203125" style="3" customWidth="1"/>
    <col min="15393" max="15393" width="0" style="3" hidden="1" customWidth="1"/>
    <col min="15394" max="15394" width="12" style="3" customWidth="1"/>
    <col min="15395" max="15395" width="22.6640625" style="3" customWidth="1"/>
    <col min="15396" max="15632" width="9.109375" style="3"/>
    <col min="15633" max="15633" width="20.6640625" style="3" customWidth="1"/>
    <col min="15634" max="15634" width="21.88671875" style="3" customWidth="1"/>
    <col min="15635" max="15635" width="14.6640625" style="3" customWidth="1"/>
    <col min="15636" max="15646" width="0" style="3" hidden="1" customWidth="1"/>
    <col min="15647" max="15647" width="16.88671875" style="3" customWidth="1"/>
    <col min="15648" max="15648" width="18.33203125" style="3" customWidth="1"/>
    <col min="15649" max="15649" width="0" style="3" hidden="1" customWidth="1"/>
    <col min="15650" max="15650" width="12" style="3" customWidth="1"/>
    <col min="15651" max="15651" width="22.6640625" style="3" customWidth="1"/>
    <col min="15652" max="15888" width="9.109375" style="3"/>
    <col min="15889" max="15889" width="20.6640625" style="3" customWidth="1"/>
    <col min="15890" max="15890" width="21.88671875" style="3" customWidth="1"/>
    <col min="15891" max="15891" width="14.6640625" style="3" customWidth="1"/>
    <col min="15892" max="15902" width="0" style="3" hidden="1" customWidth="1"/>
    <col min="15903" max="15903" width="16.88671875" style="3" customWidth="1"/>
    <col min="15904" max="15904" width="18.33203125" style="3" customWidth="1"/>
    <col min="15905" max="15905" width="0" style="3" hidden="1" customWidth="1"/>
    <col min="15906" max="15906" width="12" style="3" customWidth="1"/>
    <col min="15907" max="15907" width="22.6640625" style="3" customWidth="1"/>
    <col min="15908" max="16144" width="9.109375" style="3"/>
    <col min="16145" max="16145" width="20.6640625" style="3" customWidth="1"/>
    <col min="16146" max="16146" width="21.88671875" style="3" customWidth="1"/>
    <col min="16147" max="16147" width="14.6640625" style="3" customWidth="1"/>
    <col min="16148" max="16158" width="0" style="3" hidden="1" customWidth="1"/>
    <col min="16159" max="16159" width="16.88671875" style="3" customWidth="1"/>
    <col min="16160" max="16160" width="18.33203125" style="3" customWidth="1"/>
    <col min="16161" max="16161" width="0" style="3" hidden="1" customWidth="1"/>
    <col min="16162" max="16162" width="12" style="3" customWidth="1"/>
    <col min="16163" max="16163" width="22.6640625" style="3" customWidth="1"/>
    <col min="16164" max="16383" width="9.109375" style="3"/>
    <col min="16384" max="16384" width="9.109375" style="3" customWidth="1"/>
  </cols>
  <sheetData>
    <row r="1" spans="1:36" s="1" customFormat="1" ht="45" customHeight="1">
      <c r="A1" s="84" t="s">
        <v>117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5"/>
      <c r="M1" s="85"/>
      <c r="N1" s="85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6" s="1" customFormat="1" ht="97.2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4" t="s">
        <v>8</v>
      </c>
      <c r="J2" s="64" t="s">
        <v>9</v>
      </c>
      <c r="K2" s="65" t="s">
        <v>10</v>
      </c>
      <c r="L2" s="64" t="s">
        <v>11</v>
      </c>
      <c r="M2" s="64" t="s">
        <v>12</v>
      </c>
      <c r="N2" s="66" t="s">
        <v>13</v>
      </c>
      <c r="O2" s="6" t="s">
        <v>14</v>
      </c>
      <c r="P2" s="6" t="s">
        <v>15</v>
      </c>
      <c r="Q2" s="7" t="s">
        <v>13</v>
      </c>
      <c r="R2" s="7" t="s">
        <v>13</v>
      </c>
      <c r="S2" s="8" t="s">
        <v>16</v>
      </c>
      <c r="T2" s="8" t="s">
        <v>17</v>
      </c>
      <c r="U2" s="7" t="s">
        <v>13</v>
      </c>
      <c r="V2" s="8" t="s">
        <v>18</v>
      </c>
      <c r="W2" s="39" t="s">
        <v>50</v>
      </c>
      <c r="X2" s="7" t="s">
        <v>13</v>
      </c>
      <c r="Y2" s="8" t="s">
        <v>51</v>
      </c>
      <c r="Z2" s="8" t="s">
        <v>62</v>
      </c>
      <c r="AA2" s="7" t="s">
        <v>13</v>
      </c>
      <c r="AB2" s="43" t="s">
        <v>63</v>
      </c>
      <c r="AC2" s="7" t="s">
        <v>13</v>
      </c>
      <c r="AD2" s="39" t="s">
        <v>73</v>
      </c>
      <c r="AE2" s="39" t="s">
        <v>110</v>
      </c>
      <c r="AF2" s="61" t="s">
        <v>89</v>
      </c>
      <c r="AG2" s="61" t="s">
        <v>90</v>
      </c>
      <c r="AH2" s="63" t="s">
        <v>111</v>
      </c>
      <c r="AI2" s="64" t="s">
        <v>112</v>
      </c>
    </row>
    <row r="3" spans="1:36" s="2" customFormat="1" ht="46.2" customHeight="1">
      <c r="A3" s="69" t="s">
        <v>20</v>
      </c>
      <c r="B3" s="70"/>
      <c r="C3" s="10" t="s">
        <v>21</v>
      </c>
      <c r="D3" s="11">
        <v>15.27</v>
      </c>
      <c r="E3" s="11" t="e">
        <f>#REF!*1.18</f>
        <v>#REF!</v>
      </c>
      <c r="F3" s="11">
        <v>15.27</v>
      </c>
      <c r="G3" s="11">
        <v>17.100000000000001</v>
      </c>
      <c r="H3" s="12">
        <f>G3/D3</f>
        <v>1.1198428290766209</v>
      </c>
      <c r="I3" s="11">
        <f>(F3+G3)/2</f>
        <v>16.185000000000002</v>
      </c>
      <c r="J3" s="13" t="e">
        <f>I3/E3</f>
        <v>#REF!</v>
      </c>
      <c r="K3" s="71"/>
      <c r="L3" s="14">
        <v>17.100000000000001</v>
      </c>
      <c r="M3" s="14">
        <v>17.82</v>
      </c>
      <c r="N3" s="15">
        <f>M3/L3</f>
        <v>1.0421052631578946</v>
      </c>
      <c r="O3" s="16">
        <v>19.71</v>
      </c>
      <c r="P3" s="16">
        <v>20.91</v>
      </c>
      <c r="Q3" s="17" t="e">
        <f>P3/#REF!</f>
        <v>#REF!</v>
      </c>
      <c r="R3" s="17">
        <f>P3/O3</f>
        <v>1.060882800608828</v>
      </c>
      <c r="S3" s="16">
        <v>20.91</v>
      </c>
      <c r="T3" s="16">
        <v>21.54</v>
      </c>
      <c r="U3" s="18">
        <f>T3/S3</f>
        <v>1.0301291248206599</v>
      </c>
      <c r="V3" s="16">
        <v>22.18</v>
      </c>
      <c r="W3" s="19">
        <v>22.56</v>
      </c>
      <c r="X3" s="17">
        <f>W3/V3</f>
        <v>1.0171325518485121</v>
      </c>
      <c r="Y3" s="19">
        <v>23.02</v>
      </c>
      <c r="Z3" s="19">
        <v>23.02</v>
      </c>
      <c r="AA3" s="17">
        <f>Z3/Y3</f>
        <v>1</v>
      </c>
      <c r="AB3" s="44">
        <v>23.94</v>
      </c>
      <c r="AC3" s="17">
        <f>AB3/Z3</f>
        <v>1.0399652476107732</v>
      </c>
      <c r="AD3" s="58">
        <v>34.659999999999997</v>
      </c>
      <c r="AE3" s="59">
        <v>41.33</v>
      </c>
      <c r="AF3" s="48">
        <v>41.33</v>
      </c>
      <c r="AG3" s="48">
        <v>45.23</v>
      </c>
      <c r="AH3" s="67">
        <f>AG3/AF3-1</f>
        <v>9.436244858456333E-2</v>
      </c>
      <c r="AI3" s="9" t="s">
        <v>102</v>
      </c>
    </row>
    <row r="4" spans="1:36" s="2" customFormat="1" ht="46.2" customHeight="1">
      <c r="A4" s="69" t="s">
        <v>22</v>
      </c>
      <c r="B4" s="70"/>
      <c r="C4" s="10" t="s">
        <v>21</v>
      </c>
      <c r="D4" s="11">
        <v>10.97</v>
      </c>
      <c r="E4" s="11" t="e">
        <f>#REF!*1.18</f>
        <v>#REF!</v>
      </c>
      <c r="F4" s="11">
        <v>10.97</v>
      </c>
      <c r="G4" s="11">
        <v>12.28</v>
      </c>
      <c r="H4" s="12">
        <f>G4/D4</f>
        <v>1.1194165907019142</v>
      </c>
      <c r="I4" s="11">
        <f>(F4+G4)/2</f>
        <v>11.625</v>
      </c>
      <c r="J4" s="13" t="e">
        <f>I4/E4</f>
        <v>#REF!</v>
      </c>
      <c r="K4" s="20"/>
      <c r="L4" s="14">
        <v>12.28</v>
      </c>
      <c r="M4" s="14">
        <v>12.8</v>
      </c>
      <c r="N4" s="15">
        <f t="shared" ref="N4:N17" si="0">M4/L4</f>
        <v>1.0423452768729642</v>
      </c>
      <c r="O4" s="16">
        <v>14.16</v>
      </c>
      <c r="P4" s="16">
        <v>15.02</v>
      </c>
      <c r="Q4" s="17" t="e">
        <f>P4/#REF!</f>
        <v>#REF!</v>
      </c>
      <c r="R4" s="17">
        <f t="shared" ref="R4:R19" si="1">P4/O4</f>
        <v>1.0607344632768361</v>
      </c>
      <c r="S4" s="16">
        <v>15.02</v>
      </c>
      <c r="T4" s="16">
        <v>15.47</v>
      </c>
      <c r="U4" s="18">
        <f t="shared" ref="U4:U17" si="2">T4/S4</f>
        <v>1.029960053262317</v>
      </c>
      <c r="V4" s="16">
        <v>15.93</v>
      </c>
      <c r="W4" s="19">
        <v>16.2</v>
      </c>
      <c r="X4" s="17">
        <f t="shared" ref="X4:X19" si="3">W4/V4</f>
        <v>1.0169491525423728</v>
      </c>
      <c r="Y4" s="19">
        <v>16.52</v>
      </c>
      <c r="Z4" s="19">
        <v>16.52</v>
      </c>
      <c r="AA4" s="17">
        <f t="shared" ref="AA4:AA21" si="4">Z4/Y4</f>
        <v>1</v>
      </c>
      <c r="AB4" s="45">
        <v>17.18</v>
      </c>
      <c r="AC4" s="17">
        <f t="shared" ref="AC4:AC21" si="5">AB4/Z4</f>
        <v>1.039951573849879</v>
      </c>
      <c r="AD4" s="59">
        <v>26.64</v>
      </c>
      <c r="AE4" s="59">
        <v>31.8</v>
      </c>
      <c r="AF4" s="48">
        <v>31.8</v>
      </c>
      <c r="AG4" s="48">
        <v>32.82</v>
      </c>
      <c r="AH4" s="67">
        <f>AG4/AF4-1</f>
        <v>3.2075471698113089E-2</v>
      </c>
      <c r="AI4" s="9" t="s">
        <v>103</v>
      </c>
    </row>
    <row r="5" spans="1:36" s="2" customFormat="1" ht="48.6" customHeight="1">
      <c r="A5" s="69" t="s">
        <v>97</v>
      </c>
      <c r="B5" s="70"/>
      <c r="C5" s="10" t="s">
        <v>21</v>
      </c>
      <c r="D5" s="11"/>
      <c r="E5" s="11"/>
      <c r="F5" s="11"/>
      <c r="G5" s="11" t="s">
        <v>23</v>
      </c>
      <c r="H5" s="12"/>
      <c r="I5" s="11"/>
      <c r="J5" s="13"/>
      <c r="K5" s="20"/>
      <c r="L5" s="21">
        <v>1403.67</v>
      </c>
      <c r="M5" s="21">
        <v>98.92</v>
      </c>
      <c r="N5" s="15">
        <f t="shared" si="0"/>
        <v>7.047240448253507E-2</v>
      </c>
      <c r="O5" s="22">
        <v>107.33</v>
      </c>
      <c r="P5" s="22">
        <v>113.76</v>
      </c>
      <c r="Q5" s="17" t="e">
        <f>P5/#REF!</f>
        <v>#REF!</v>
      </c>
      <c r="R5" s="17">
        <f t="shared" si="1"/>
        <v>1.0599086928165471</v>
      </c>
      <c r="S5" s="16">
        <v>113.76</v>
      </c>
      <c r="T5" s="16">
        <v>119.45</v>
      </c>
      <c r="U5" s="18">
        <f t="shared" si="2"/>
        <v>1.0500175808720111</v>
      </c>
      <c r="V5" s="16">
        <v>129</v>
      </c>
      <c r="W5" s="19">
        <v>131.18</v>
      </c>
      <c r="X5" s="17">
        <f t="shared" si="3"/>
        <v>1.0168992248062017</v>
      </c>
      <c r="Y5" s="19">
        <v>134.59</v>
      </c>
      <c r="Z5" s="19">
        <v>134.59</v>
      </c>
      <c r="AA5" s="17">
        <f t="shared" si="4"/>
        <v>1</v>
      </c>
      <c r="AB5" s="45">
        <v>142.36000000000001</v>
      </c>
      <c r="AC5" s="17">
        <f t="shared" si="5"/>
        <v>1.0577308863957204</v>
      </c>
      <c r="AD5" s="59">
        <v>162.07</v>
      </c>
      <c r="AE5" s="59">
        <v>196.98</v>
      </c>
      <c r="AF5" s="48">
        <v>196.98</v>
      </c>
      <c r="AG5" s="48">
        <v>224</v>
      </c>
      <c r="AH5" s="67">
        <f>AG5/AF5-1</f>
        <v>0.13717128642501786</v>
      </c>
      <c r="AI5" s="9" t="s">
        <v>98</v>
      </c>
    </row>
    <row r="6" spans="1:36" s="2" customFormat="1" ht="43.8" hidden="1" customHeight="1">
      <c r="A6" s="69" t="s">
        <v>24</v>
      </c>
      <c r="B6" s="70"/>
      <c r="C6" s="10" t="s">
        <v>25</v>
      </c>
      <c r="D6" s="24">
        <v>1253.28</v>
      </c>
      <c r="E6" s="24" t="e">
        <f>#REF!*1.18</f>
        <v>#REF!</v>
      </c>
      <c r="F6" s="24">
        <v>1253.28</v>
      </c>
      <c r="G6" s="24">
        <v>1403.67</v>
      </c>
      <c r="H6" s="12">
        <f t="shared" ref="H6:H12" si="6">G6/D6</f>
        <v>1.1199971275373422</v>
      </c>
      <c r="I6" s="24" t="e">
        <f>#REF!*1.18</f>
        <v>#REF!</v>
      </c>
      <c r="J6" s="13" t="e">
        <f t="shared" ref="J6:J12" si="7">I6/E6</f>
        <v>#REF!</v>
      </c>
      <c r="K6" s="20"/>
      <c r="L6" s="21">
        <v>1403.67</v>
      </c>
      <c r="M6" s="21">
        <v>1462.62</v>
      </c>
      <c r="N6" s="15">
        <f t="shared" si="0"/>
        <v>1.0419970505888134</v>
      </c>
      <c r="O6" s="22"/>
      <c r="P6" s="22">
        <v>113.67</v>
      </c>
      <c r="Q6" s="17" t="e">
        <f>P6/#REF!</f>
        <v>#REF!</v>
      </c>
      <c r="R6" s="17"/>
      <c r="S6" s="16">
        <v>113.67</v>
      </c>
      <c r="T6" s="16">
        <v>119.35</v>
      </c>
      <c r="U6" s="18">
        <f t="shared" si="2"/>
        <v>1.0499692091141022</v>
      </c>
      <c r="V6" s="16">
        <v>125.31</v>
      </c>
      <c r="W6" s="19">
        <v>125.31</v>
      </c>
      <c r="X6" s="17">
        <f t="shared" si="3"/>
        <v>1</v>
      </c>
      <c r="Y6" s="19">
        <v>127.81</v>
      </c>
      <c r="Z6" s="19">
        <v>127.81</v>
      </c>
      <c r="AA6" s="17">
        <f t="shared" si="4"/>
        <v>1</v>
      </c>
      <c r="AB6" s="45">
        <v>134.19999999999999</v>
      </c>
      <c r="AC6" s="17">
        <f t="shared" si="5"/>
        <v>1.0499960879430403</v>
      </c>
      <c r="AD6" s="59">
        <v>153.66</v>
      </c>
      <c r="AE6" s="59" t="s">
        <v>87</v>
      </c>
      <c r="AF6" s="48" t="s">
        <v>87</v>
      </c>
      <c r="AG6" s="48" t="s">
        <v>87</v>
      </c>
      <c r="AH6" s="67" t="s">
        <v>87</v>
      </c>
      <c r="AI6" s="9" t="s">
        <v>87</v>
      </c>
    </row>
    <row r="7" spans="1:36" s="2" customFormat="1" ht="43.8" customHeight="1">
      <c r="A7" s="69" t="s">
        <v>83</v>
      </c>
      <c r="B7" s="70"/>
      <c r="C7" s="10" t="s">
        <v>25</v>
      </c>
      <c r="D7" s="24">
        <v>1253.28</v>
      </c>
      <c r="E7" s="24" t="e">
        <f>#REF!*1.18</f>
        <v>#REF!</v>
      </c>
      <c r="F7" s="24">
        <v>1253.28</v>
      </c>
      <c r="G7" s="24">
        <v>1403.67</v>
      </c>
      <c r="H7" s="12">
        <f t="shared" si="6"/>
        <v>1.1199971275373422</v>
      </c>
      <c r="I7" s="24" t="e">
        <f>#REF!*1.18</f>
        <v>#REF!</v>
      </c>
      <c r="J7" s="13" t="e">
        <f t="shared" si="7"/>
        <v>#REF!</v>
      </c>
      <c r="K7" s="20"/>
      <c r="L7" s="21">
        <v>1403.67</v>
      </c>
      <c r="M7" s="21">
        <v>1462.62</v>
      </c>
      <c r="N7" s="15">
        <f t="shared" ref="N7" si="8">M7/L7</f>
        <v>1.0419970505888134</v>
      </c>
      <c r="O7" s="22"/>
      <c r="P7" s="22">
        <v>113.67</v>
      </c>
      <c r="Q7" s="17" t="e">
        <f>P7/#REF!</f>
        <v>#REF!</v>
      </c>
      <c r="R7" s="17"/>
      <c r="S7" s="16">
        <v>113.67</v>
      </c>
      <c r="T7" s="16">
        <v>119.35</v>
      </c>
      <c r="U7" s="18">
        <f t="shared" ref="U7" si="9">T7/S7</f>
        <v>1.0499692091141022</v>
      </c>
      <c r="V7" s="16">
        <v>125.31</v>
      </c>
      <c r="W7" s="19">
        <v>125.31</v>
      </c>
      <c r="X7" s="17">
        <f t="shared" ref="X7" si="10">W7/V7</f>
        <v>1</v>
      </c>
      <c r="Y7" s="19">
        <v>127.81</v>
      </c>
      <c r="Z7" s="19">
        <v>127.81</v>
      </c>
      <c r="AA7" s="17">
        <f t="shared" ref="AA7" si="11">Z7/Y7</f>
        <v>1</v>
      </c>
      <c r="AB7" s="45">
        <v>134.19999999999999</v>
      </c>
      <c r="AC7" s="17">
        <f t="shared" ref="AC7" si="12">AB7/Z7</f>
        <v>1.0499960879430403</v>
      </c>
      <c r="AD7" s="59">
        <v>153.66</v>
      </c>
      <c r="AE7" s="59">
        <v>193.24</v>
      </c>
      <c r="AF7" s="48">
        <v>193.24</v>
      </c>
      <c r="AG7" s="48">
        <v>222.22</v>
      </c>
      <c r="AH7" s="67">
        <f t="shared" ref="AH7:AH11" si="13">AG7/AF7-1</f>
        <v>0.14996895052784098</v>
      </c>
      <c r="AI7" s="9" t="s">
        <v>95</v>
      </c>
    </row>
    <row r="8" spans="1:36" s="2" customFormat="1" ht="40.200000000000003" customHeight="1">
      <c r="A8" s="69" t="s">
        <v>70</v>
      </c>
      <c r="B8" s="70"/>
      <c r="C8" s="10" t="s">
        <v>25</v>
      </c>
      <c r="D8" s="24">
        <v>1253.28</v>
      </c>
      <c r="E8" s="24" t="e">
        <f>#REF!*1.18</f>
        <v>#REF!</v>
      </c>
      <c r="F8" s="24">
        <v>1253.28</v>
      </c>
      <c r="G8" s="24">
        <v>1403.67</v>
      </c>
      <c r="H8" s="12">
        <f t="shared" si="6"/>
        <v>1.1199971275373422</v>
      </c>
      <c r="I8" s="24" t="e">
        <f>#REF!*1.18</f>
        <v>#REF!</v>
      </c>
      <c r="J8" s="13" t="e">
        <f t="shared" si="7"/>
        <v>#REF!</v>
      </c>
      <c r="K8" s="20"/>
      <c r="L8" s="21">
        <v>1403.67</v>
      </c>
      <c r="M8" s="21">
        <v>1462.62</v>
      </c>
      <c r="N8" s="15">
        <f t="shared" si="0"/>
        <v>1.0419970505888134</v>
      </c>
      <c r="O8" s="22">
        <v>1586.95</v>
      </c>
      <c r="P8" s="22">
        <v>1642.12</v>
      </c>
      <c r="Q8" s="17" t="e">
        <f>P8/#REF!</f>
        <v>#REF!</v>
      </c>
      <c r="R8" s="17">
        <f t="shared" si="1"/>
        <v>1.0347648004032892</v>
      </c>
      <c r="S8" s="16">
        <v>1642.12</v>
      </c>
      <c r="T8" s="16">
        <v>1691.39</v>
      </c>
      <c r="U8" s="18">
        <f t="shared" si="2"/>
        <v>1.0300038974009209</v>
      </c>
      <c r="V8" s="16">
        <v>1750.65</v>
      </c>
      <c r="W8" s="19">
        <v>1780.32</v>
      </c>
      <c r="X8" s="17">
        <f t="shared" si="3"/>
        <v>1.0169479907462942</v>
      </c>
      <c r="Y8" s="19">
        <v>1831</v>
      </c>
      <c r="Z8" s="19">
        <v>1831</v>
      </c>
      <c r="AA8" s="17">
        <f t="shared" si="4"/>
        <v>1</v>
      </c>
      <c r="AB8" s="45">
        <v>1908.17</v>
      </c>
      <c r="AC8" s="17">
        <f t="shared" si="5"/>
        <v>1.0421463681048608</v>
      </c>
      <c r="AD8" s="59">
        <v>2051.83</v>
      </c>
      <c r="AE8" s="83">
        <v>2496.1799999999998</v>
      </c>
      <c r="AF8" s="82">
        <v>2496.1799999999998</v>
      </c>
      <c r="AG8" s="82">
        <v>2763.28</v>
      </c>
      <c r="AH8" s="67">
        <f t="shared" si="13"/>
        <v>0.10700350135006298</v>
      </c>
      <c r="AI8" s="9" t="s">
        <v>96</v>
      </c>
    </row>
    <row r="9" spans="1:36" s="2" customFormat="1" ht="42" customHeight="1">
      <c r="A9" s="69" t="s">
        <v>26</v>
      </c>
      <c r="B9" s="70"/>
      <c r="C9" s="10" t="s">
        <v>25</v>
      </c>
      <c r="D9" s="24">
        <v>1253.28</v>
      </c>
      <c r="E9" s="24" t="e">
        <f>#REF!*1.18</f>
        <v>#REF!</v>
      </c>
      <c r="F9" s="24">
        <v>1253.28</v>
      </c>
      <c r="G9" s="24">
        <v>1403.67</v>
      </c>
      <c r="H9" s="12">
        <f t="shared" si="6"/>
        <v>1.1199971275373422</v>
      </c>
      <c r="I9" s="24" t="e">
        <f>#REF!*1.18</f>
        <v>#REF!</v>
      </c>
      <c r="J9" s="13" t="e">
        <f t="shared" si="7"/>
        <v>#REF!</v>
      </c>
      <c r="K9" s="20"/>
      <c r="L9" s="21">
        <v>1403.67</v>
      </c>
      <c r="M9" s="21">
        <v>1462.62</v>
      </c>
      <c r="N9" s="15">
        <f t="shared" si="0"/>
        <v>1.0419970505888134</v>
      </c>
      <c r="O9" s="22"/>
      <c r="P9" s="22">
        <v>1682.59</v>
      </c>
      <c r="Q9" s="17" t="e">
        <f>P9/#REF!</f>
        <v>#REF!</v>
      </c>
      <c r="R9" s="17"/>
      <c r="S9" s="16">
        <v>1682.59</v>
      </c>
      <c r="T9" s="16">
        <v>1733.07</v>
      </c>
      <c r="U9" s="18">
        <f t="shared" si="2"/>
        <v>1.0300013669402528</v>
      </c>
      <c r="V9" s="16">
        <v>1793.73</v>
      </c>
      <c r="W9" s="19">
        <v>1793.73</v>
      </c>
      <c r="X9" s="17">
        <f t="shared" si="3"/>
        <v>1</v>
      </c>
      <c r="Y9" s="19">
        <v>1828.68</v>
      </c>
      <c r="Z9" s="19">
        <v>1828.68</v>
      </c>
      <c r="AA9" s="17">
        <f t="shared" si="4"/>
        <v>1</v>
      </c>
      <c r="AB9" s="44">
        <v>1901.36</v>
      </c>
      <c r="AC9" s="17">
        <f t="shared" si="5"/>
        <v>1.0397445151694118</v>
      </c>
      <c r="AD9" s="59">
        <v>2044.25</v>
      </c>
      <c r="AE9" s="83">
        <v>2441.5700000000002</v>
      </c>
      <c r="AF9" s="82">
        <v>2441.5700000000002</v>
      </c>
      <c r="AG9" s="82">
        <v>2807.86</v>
      </c>
      <c r="AH9" s="67">
        <f t="shared" si="13"/>
        <v>0.15002232170283869</v>
      </c>
      <c r="AI9" s="9" t="s">
        <v>101</v>
      </c>
    </row>
    <row r="10" spans="1:36" s="2" customFormat="1" ht="42" customHeight="1">
      <c r="A10" s="69" t="s">
        <v>26</v>
      </c>
      <c r="B10" s="70" t="s">
        <v>93</v>
      </c>
      <c r="C10" s="10" t="s">
        <v>25</v>
      </c>
      <c r="D10" s="24">
        <v>1253.28</v>
      </c>
      <c r="E10" s="24" t="e">
        <f>#REF!*1.18</f>
        <v>#REF!</v>
      </c>
      <c r="F10" s="24">
        <v>1253.28</v>
      </c>
      <c r="G10" s="24">
        <v>1403.67</v>
      </c>
      <c r="H10" s="12">
        <f t="shared" ref="H10" si="14">G10/D10</f>
        <v>1.1199971275373422</v>
      </c>
      <c r="I10" s="24" t="e">
        <f>#REF!*1.18</f>
        <v>#REF!</v>
      </c>
      <c r="J10" s="13" t="e">
        <f t="shared" ref="J10" si="15">I10/E10</f>
        <v>#REF!</v>
      </c>
      <c r="K10" s="20"/>
      <c r="L10" s="21">
        <v>1403.67</v>
      </c>
      <c r="M10" s="21">
        <v>1462.62</v>
      </c>
      <c r="N10" s="15">
        <f t="shared" ref="N10" si="16">M10/L10</f>
        <v>1.0419970505888134</v>
      </c>
      <c r="O10" s="22"/>
      <c r="P10" s="22">
        <v>1682.59</v>
      </c>
      <c r="Q10" s="17" t="e">
        <f>P10/#REF!</f>
        <v>#REF!</v>
      </c>
      <c r="R10" s="17"/>
      <c r="S10" s="16">
        <v>1682.59</v>
      </c>
      <c r="T10" s="16">
        <v>1733.07</v>
      </c>
      <c r="U10" s="18">
        <f t="shared" ref="U10" si="17">T10/S10</f>
        <v>1.0300013669402528</v>
      </c>
      <c r="V10" s="16">
        <v>1793.73</v>
      </c>
      <c r="W10" s="19">
        <v>1793.73</v>
      </c>
      <c r="X10" s="17">
        <f t="shared" ref="X10" si="18">W10/V10</f>
        <v>1</v>
      </c>
      <c r="Y10" s="19">
        <v>1828.68</v>
      </c>
      <c r="Z10" s="19">
        <v>1828.68</v>
      </c>
      <c r="AA10" s="17">
        <f t="shared" ref="AA10" si="19">Z10/Y10</f>
        <v>1</v>
      </c>
      <c r="AB10" s="44">
        <v>1901.36</v>
      </c>
      <c r="AC10" s="17">
        <f t="shared" ref="AC10" si="20">AB10/Z10</f>
        <v>1.0397445151694118</v>
      </c>
      <c r="AD10" s="59">
        <v>2044.25</v>
      </c>
      <c r="AE10" s="83">
        <v>2316.6999999999998</v>
      </c>
      <c r="AF10" s="82">
        <v>2316.6999999999998</v>
      </c>
      <c r="AG10" s="82">
        <v>2664.21</v>
      </c>
      <c r="AH10" s="67">
        <f t="shared" ref="AH10" si="21">AG10/AF10-1</f>
        <v>0.15000215824232765</v>
      </c>
      <c r="AI10" s="9" t="s">
        <v>94</v>
      </c>
    </row>
    <row r="11" spans="1:36" s="2" customFormat="1" ht="40.799999999999997" customHeight="1">
      <c r="A11" s="69" t="s">
        <v>84</v>
      </c>
      <c r="B11" s="70" t="s">
        <v>100</v>
      </c>
      <c r="C11" s="10" t="s">
        <v>25</v>
      </c>
      <c r="D11" s="24">
        <v>1253.28</v>
      </c>
      <c r="E11" s="24" t="e">
        <f>#REF!*1.18</f>
        <v>#REF!</v>
      </c>
      <c r="F11" s="24">
        <v>1253.28</v>
      </c>
      <c r="G11" s="24">
        <v>1403.67</v>
      </c>
      <c r="H11" s="12">
        <f t="shared" si="6"/>
        <v>1.1199971275373422</v>
      </c>
      <c r="I11" s="24" t="e">
        <f>#REF!*1.18</f>
        <v>#REF!</v>
      </c>
      <c r="J11" s="13" t="e">
        <f t="shared" si="7"/>
        <v>#REF!</v>
      </c>
      <c r="K11" s="20"/>
      <c r="L11" s="21">
        <v>1403.67</v>
      </c>
      <c r="M11" s="21">
        <v>1462.62</v>
      </c>
      <c r="N11" s="15">
        <f t="shared" si="0"/>
        <v>1.0419970505888134</v>
      </c>
      <c r="O11" s="22">
        <v>1586.95</v>
      </c>
      <c r="P11" s="22">
        <v>1682.59</v>
      </c>
      <c r="Q11" s="17" t="e">
        <f>P11/#REF!</f>
        <v>#REF!</v>
      </c>
      <c r="R11" s="17">
        <f t="shared" si="1"/>
        <v>1.0602665490406125</v>
      </c>
      <c r="S11" s="16">
        <v>1682.59</v>
      </c>
      <c r="T11" s="16">
        <v>1733.07</v>
      </c>
      <c r="U11" s="18">
        <f t="shared" si="2"/>
        <v>1.0300013669402528</v>
      </c>
      <c r="V11" s="16"/>
      <c r="W11" s="19"/>
      <c r="X11" s="17" t="e">
        <f t="shared" si="3"/>
        <v>#DIV/0!</v>
      </c>
      <c r="Y11" s="16">
        <v>1829.47</v>
      </c>
      <c r="Z11" s="16">
        <v>1829.47</v>
      </c>
      <c r="AA11" s="17">
        <f t="shared" si="4"/>
        <v>1</v>
      </c>
      <c r="AB11" s="45">
        <v>1902.11</v>
      </c>
      <c r="AC11" s="17">
        <f t="shared" si="5"/>
        <v>1.039705488474804</v>
      </c>
      <c r="AD11" s="59">
        <v>2044.05</v>
      </c>
      <c r="AE11" s="83">
        <v>2441.34</v>
      </c>
      <c r="AF11" s="82">
        <v>2441.34</v>
      </c>
      <c r="AG11" s="82">
        <v>2807.64</v>
      </c>
      <c r="AH11" s="67">
        <f t="shared" si="13"/>
        <v>0.15004055150040529</v>
      </c>
      <c r="AI11" s="9" t="s">
        <v>99</v>
      </c>
    </row>
    <row r="12" spans="1:36" s="2" customFormat="1" ht="94.8" customHeight="1">
      <c r="A12" s="87" t="s">
        <v>60</v>
      </c>
      <c r="B12" s="70" t="s">
        <v>61</v>
      </c>
      <c r="C12" s="10" t="s">
        <v>21</v>
      </c>
      <c r="D12" s="11">
        <v>3.72</v>
      </c>
      <c r="E12" s="11">
        <v>3.48</v>
      </c>
      <c r="F12" s="11">
        <v>3.72</v>
      </c>
      <c r="G12" s="11">
        <v>4.16</v>
      </c>
      <c r="H12" s="12">
        <f t="shared" si="6"/>
        <v>1.118279569892473</v>
      </c>
      <c r="I12" s="11">
        <f>(F12+G12)/2</f>
        <v>3.9400000000000004</v>
      </c>
      <c r="J12" s="13">
        <f t="shared" si="7"/>
        <v>1.1321839080459772</v>
      </c>
      <c r="K12" s="20"/>
      <c r="L12" s="14">
        <v>4.16</v>
      </c>
      <c r="M12" s="14">
        <v>4.4800000000000004</v>
      </c>
      <c r="N12" s="15">
        <f t="shared" si="0"/>
        <v>1.0769230769230771</v>
      </c>
      <c r="O12" s="16">
        <v>4.8600000000000003</v>
      </c>
      <c r="P12" s="16">
        <v>4.97</v>
      </c>
      <c r="Q12" s="17" t="e">
        <f>P12/#REF!</f>
        <v>#REF!</v>
      </c>
      <c r="R12" s="17">
        <f t="shared" si="1"/>
        <v>1.022633744855967</v>
      </c>
      <c r="S12" s="16">
        <v>4.97</v>
      </c>
      <c r="T12" s="16">
        <v>5.18</v>
      </c>
      <c r="U12" s="17">
        <f t="shared" si="2"/>
        <v>1.0422535211267605</v>
      </c>
      <c r="V12" s="16">
        <v>5.36</v>
      </c>
      <c r="W12" s="19">
        <v>5.45</v>
      </c>
      <c r="X12" s="17">
        <f t="shared" si="3"/>
        <v>1.0167910447761195</v>
      </c>
      <c r="Y12" s="19">
        <v>5.53</v>
      </c>
      <c r="Z12" s="19">
        <v>5.53</v>
      </c>
      <c r="AA12" s="17">
        <f t="shared" si="4"/>
        <v>1</v>
      </c>
      <c r="AB12" s="45">
        <v>5.7</v>
      </c>
      <c r="AC12" s="17">
        <f t="shared" si="5"/>
        <v>1.030741410488246</v>
      </c>
      <c r="AD12" s="59">
        <v>6.22</v>
      </c>
      <c r="AE12" s="59">
        <v>7.5</v>
      </c>
      <c r="AF12" s="48">
        <v>7.5</v>
      </c>
      <c r="AG12" s="48"/>
      <c r="AH12" s="67"/>
      <c r="AI12" s="89" t="s">
        <v>88</v>
      </c>
      <c r="AJ12" s="47"/>
    </row>
    <row r="13" spans="1:36" s="2" customFormat="1" ht="126" customHeight="1">
      <c r="A13" s="88"/>
      <c r="B13" s="70" t="s">
        <v>69</v>
      </c>
      <c r="C13" s="10" t="s">
        <v>21</v>
      </c>
      <c r="D13" s="11"/>
      <c r="E13" s="11"/>
      <c r="F13" s="11"/>
      <c r="G13" s="11"/>
      <c r="H13" s="12"/>
      <c r="I13" s="11"/>
      <c r="J13" s="13"/>
      <c r="K13" s="20"/>
      <c r="L13" s="14"/>
      <c r="M13" s="14">
        <v>4.47</v>
      </c>
      <c r="N13" s="15"/>
      <c r="O13" s="16">
        <v>4.8099999999999996</v>
      </c>
      <c r="P13" s="16">
        <v>4.91</v>
      </c>
      <c r="Q13" s="17"/>
      <c r="R13" s="17">
        <f t="shared" si="1"/>
        <v>1.0207900207900209</v>
      </c>
      <c r="S13" s="16">
        <v>4.91</v>
      </c>
      <c r="T13" s="16">
        <v>5.1100000000000003</v>
      </c>
      <c r="U13" s="17">
        <f t="shared" si="2"/>
        <v>1.0407331975560081</v>
      </c>
      <c r="V13" s="16">
        <v>5.29</v>
      </c>
      <c r="W13" s="19">
        <v>5.38</v>
      </c>
      <c r="X13" s="17">
        <f t="shared" si="3"/>
        <v>1.0170132325141776</v>
      </c>
      <c r="Y13" s="19">
        <v>5.46</v>
      </c>
      <c r="Z13" s="19">
        <v>5.46</v>
      </c>
      <c r="AA13" s="17">
        <f t="shared" si="4"/>
        <v>1</v>
      </c>
      <c r="AB13" s="45">
        <v>5.61</v>
      </c>
      <c r="AC13" s="17">
        <f t="shared" si="5"/>
        <v>1.0274725274725276</v>
      </c>
      <c r="AD13" s="59">
        <v>6.12</v>
      </c>
      <c r="AE13" s="59">
        <v>7.38</v>
      </c>
      <c r="AF13" s="48">
        <v>7.38</v>
      </c>
      <c r="AG13" s="48"/>
      <c r="AH13" s="67"/>
      <c r="AI13" s="90"/>
    </row>
    <row r="14" spans="1:36" s="2" customFormat="1" ht="55.8" customHeight="1">
      <c r="A14" s="88"/>
      <c r="B14" s="70" t="s">
        <v>27</v>
      </c>
      <c r="C14" s="9" t="s">
        <v>28</v>
      </c>
      <c r="D14" s="11"/>
      <c r="E14" s="11"/>
      <c r="F14" s="11"/>
      <c r="G14" s="11"/>
      <c r="H14" s="12"/>
      <c r="I14" s="11"/>
      <c r="J14" s="13"/>
      <c r="K14" s="20"/>
      <c r="L14" s="14"/>
      <c r="M14" s="14">
        <v>4455</v>
      </c>
      <c r="N14" s="15"/>
      <c r="O14" s="16">
        <v>4747</v>
      </c>
      <c r="P14" s="16">
        <v>4860</v>
      </c>
      <c r="Q14" s="17"/>
      <c r="R14" s="17">
        <f t="shared" si="1"/>
        <v>1.0238045081103855</v>
      </c>
      <c r="S14" s="16">
        <v>4860</v>
      </c>
      <c r="T14" s="16">
        <v>5058</v>
      </c>
      <c r="U14" s="17">
        <f t="shared" si="2"/>
        <v>1.0407407407407407</v>
      </c>
      <c r="V14" s="16">
        <v>5231</v>
      </c>
      <c r="W14" s="19">
        <v>5316</v>
      </c>
      <c r="X14" s="17">
        <f t="shared" si="3"/>
        <v>1.0162492831198624</v>
      </c>
      <c r="Y14" s="19">
        <v>5390.7</v>
      </c>
      <c r="Z14" s="19">
        <v>5390.7</v>
      </c>
      <c r="AA14" s="17">
        <f t="shared" si="4"/>
        <v>1</v>
      </c>
      <c r="AB14" s="45">
        <v>5545</v>
      </c>
      <c r="AC14" s="17">
        <f t="shared" si="5"/>
        <v>1.0286233698777525</v>
      </c>
      <c r="AD14" s="59">
        <v>5872.93</v>
      </c>
      <c r="AE14" s="83">
        <v>6982.61</v>
      </c>
      <c r="AF14" s="82">
        <v>6982.61</v>
      </c>
      <c r="AG14" s="48"/>
      <c r="AH14" s="67"/>
      <c r="AI14" s="91"/>
    </row>
    <row r="15" spans="1:36" s="2" customFormat="1" ht="48.6" customHeight="1">
      <c r="A15" s="92" t="s">
        <v>109</v>
      </c>
      <c r="B15" s="70" t="s">
        <v>29</v>
      </c>
      <c r="C15" s="10" t="s">
        <v>30</v>
      </c>
      <c r="D15" s="11"/>
      <c r="E15" s="11"/>
      <c r="F15" s="11"/>
      <c r="G15" s="11"/>
      <c r="H15" s="12"/>
      <c r="I15" s="11"/>
      <c r="J15" s="13"/>
      <c r="K15" s="20"/>
      <c r="L15" s="14">
        <v>35.229999999999997</v>
      </c>
      <c r="M15" s="14">
        <v>36.700000000000003</v>
      </c>
      <c r="N15" s="15">
        <f t="shared" si="0"/>
        <v>1.0417258018734035</v>
      </c>
      <c r="O15" s="16">
        <v>38.270000000000003</v>
      </c>
      <c r="P15" s="16">
        <v>38.270000000000003</v>
      </c>
      <c r="Q15" s="17" t="e">
        <f>P15/#REF!</f>
        <v>#REF!</v>
      </c>
      <c r="R15" s="17">
        <f t="shared" si="1"/>
        <v>1</v>
      </c>
      <c r="S15" s="16">
        <v>38.270000000000003</v>
      </c>
      <c r="T15" s="16">
        <v>39.6</v>
      </c>
      <c r="U15" s="18">
        <f t="shared" si="2"/>
        <v>1.0347530702900443</v>
      </c>
      <c r="V15" s="16">
        <v>40.950000000000003</v>
      </c>
      <c r="W15" s="19">
        <v>41.64</v>
      </c>
      <c r="X15" s="17">
        <f t="shared" si="3"/>
        <v>1.0168498168498168</v>
      </c>
      <c r="Y15" s="19">
        <v>42.23</v>
      </c>
      <c r="Z15" s="19">
        <v>42.23</v>
      </c>
      <c r="AA15" s="17">
        <f t="shared" si="4"/>
        <v>1</v>
      </c>
      <c r="AB15" s="45">
        <v>43.51</v>
      </c>
      <c r="AC15" s="17">
        <f t="shared" si="5"/>
        <v>1.0303102060146816</v>
      </c>
      <c r="AD15" s="59">
        <v>43.51</v>
      </c>
      <c r="AE15" s="59">
        <v>43.51</v>
      </c>
      <c r="AF15" s="48">
        <v>43.51</v>
      </c>
      <c r="AG15" s="48">
        <v>43.51</v>
      </c>
      <c r="AH15" s="67">
        <v>0</v>
      </c>
      <c r="AI15" s="94" t="s">
        <v>108</v>
      </c>
    </row>
    <row r="16" spans="1:36" s="25" customFormat="1" ht="26.4" hidden="1">
      <c r="A16" s="93"/>
      <c r="B16" s="49" t="s">
        <v>31</v>
      </c>
      <c r="C16" s="50" t="s">
        <v>30</v>
      </c>
      <c r="D16" s="51"/>
      <c r="E16" s="51"/>
      <c r="F16" s="51"/>
      <c r="G16" s="51"/>
      <c r="H16" s="52"/>
      <c r="I16" s="51"/>
      <c r="J16" s="53"/>
      <c r="K16" s="54"/>
      <c r="L16" s="38">
        <v>38.25</v>
      </c>
      <c r="M16" s="38">
        <v>39.85</v>
      </c>
      <c r="N16" s="55">
        <f t="shared" si="0"/>
        <v>1.0418300653594772</v>
      </c>
      <c r="O16" s="31">
        <v>42.85</v>
      </c>
      <c r="P16" s="31">
        <v>42.85</v>
      </c>
      <c r="Q16" s="23" t="e">
        <f>P16/#REF!</f>
        <v>#REF!</v>
      </c>
      <c r="R16" s="23">
        <f t="shared" si="1"/>
        <v>1</v>
      </c>
      <c r="S16" s="31">
        <v>42.85</v>
      </c>
      <c r="T16" s="31">
        <v>44.34</v>
      </c>
      <c r="U16" s="56">
        <f t="shared" si="2"/>
        <v>1.0347724620770129</v>
      </c>
      <c r="V16" s="31">
        <v>45.85</v>
      </c>
      <c r="W16" s="40">
        <v>46.63</v>
      </c>
      <c r="X16" s="23">
        <f t="shared" si="3"/>
        <v>1.0170119956379498</v>
      </c>
      <c r="Y16" s="40">
        <v>47.28</v>
      </c>
      <c r="Z16" s="40">
        <v>47.28</v>
      </c>
      <c r="AA16" s="23">
        <f t="shared" si="4"/>
        <v>1</v>
      </c>
      <c r="AB16" s="46"/>
      <c r="AC16" s="23"/>
      <c r="AD16" s="60"/>
      <c r="AE16" s="60"/>
      <c r="AF16" s="57"/>
      <c r="AG16" s="57"/>
      <c r="AH16" s="72" t="e">
        <f>AG16/#REF!-1</f>
        <v>#REF!</v>
      </c>
      <c r="AI16" s="95"/>
    </row>
    <row r="17" spans="1:35" s="2" customFormat="1" ht="52.8">
      <c r="A17" s="87" t="s">
        <v>32</v>
      </c>
      <c r="B17" s="70" t="s">
        <v>33</v>
      </c>
      <c r="C17" s="10" t="s">
        <v>34</v>
      </c>
      <c r="D17" s="11">
        <v>2.56</v>
      </c>
      <c r="E17" s="11">
        <v>2.4900000000000002</v>
      </c>
      <c r="F17" s="11">
        <v>2.56</v>
      </c>
      <c r="G17" s="11">
        <v>2.87</v>
      </c>
      <c r="H17" s="12">
        <f>G17/D17</f>
        <v>1.12109375</v>
      </c>
      <c r="I17" s="11">
        <f>(F17+G17)/2</f>
        <v>2.7149999999999999</v>
      </c>
      <c r="J17" s="13">
        <f>I17/E17</f>
        <v>1.0903614457831323</v>
      </c>
      <c r="K17" s="20"/>
      <c r="L17" s="14">
        <v>2.87</v>
      </c>
      <c r="M17" s="14">
        <v>2.99</v>
      </c>
      <c r="N17" s="15">
        <f t="shared" si="0"/>
        <v>1.0418118466898956</v>
      </c>
      <c r="O17" s="16">
        <v>3.24</v>
      </c>
      <c r="P17" s="16">
        <v>3.44</v>
      </c>
      <c r="Q17" s="17" t="e">
        <f>P17/#REF!</f>
        <v>#REF!</v>
      </c>
      <c r="R17" s="17">
        <f t="shared" si="1"/>
        <v>1.0617283950617282</v>
      </c>
      <c r="S17" s="16">
        <v>3.44</v>
      </c>
      <c r="T17" s="16">
        <v>3.57</v>
      </c>
      <c r="U17" s="18">
        <f t="shared" si="2"/>
        <v>1.0377906976744187</v>
      </c>
      <c r="V17" s="16">
        <v>3.69</v>
      </c>
      <c r="W17" s="19">
        <v>3.75</v>
      </c>
      <c r="X17" s="17">
        <f t="shared" si="3"/>
        <v>1.0162601626016261</v>
      </c>
      <c r="Y17" s="19">
        <v>3.82</v>
      </c>
      <c r="Z17" s="19">
        <v>3.82</v>
      </c>
      <c r="AA17" s="17">
        <f t="shared" si="4"/>
        <v>1</v>
      </c>
      <c r="AB17" s="45">
        <v>3.97</v>
      </c>
      <c r="AC17" s="17">
        <f t="shared" si="5"/>
        <v>1.0392670157068065</v>
      </c>
      <c r="AD17" s="59">
        <v>4.26</v>
      </c>
      <c r="AE17" s="59">
        <v>5.04</v>
      </c>
      <c r="AF17" s="48">
        <v>5.04</v>
      </c>
      <c r="AG17" s="48">
        <v>5.67</v>
      </c>
      <c r="AH17" s="67">
        <f>AG17/AF17-1</f>
        <v>0.125</v>
      </c>
      <c r="AI17" s="94" t="s">
        <v>113</v>
      </c>
    </row>
    <row r="18" spans="1:35" s="2" customFormat="1" ht="52.8">
      <c r="A18" s="87"/>
      <c r="B18" s="70" t="s">
        <v>35</v>
      </c>
      <c r="C18" s="10" t="s">
        <v>34</v>
      </c>
      <c r="D18" s="11"/>
      <c r="E18" s="11"/>
      <c r="F18" s="11"/>
      <c r="G18" s="11"/>
      <c r="H18" s="12"/>
      <c r="I18" s="11"/>
      <c r="J18" s="13"/>
      <c r="K18" s="20"/>
      <c r="L18" s="14"/>
      <c r="M18" s="14"/>
      <c r="N18" s="15"/>
      <c r="O18" s="16" t="s">
        <v>36</v>
      </c>
      <c r="P18" s="16" t="s">
        <v>37</v>
      </c>
      <c r="Q18" s="17"/>
      <c r="R18" s="26" t="s">
        <v>38</v>
      </c>
      <c r="S18" s="16" t="s">
        <v>37</v>
      </c>
      <c r="T18" s="16" t="s">
        <v>39</v>
      </c>
      <c r="U18" s="26" t="s">
        <v>40</v>
      </c>
      <c r="V18" s="16" t="s">
        <v>41</v>
      </c>
      <c r="W18" s="33" t="s">
        <v>52</v>
      </c>
      <c r="X18" s="26" t="s">
        <v>58</v>
      </c>
      <c r="Y18" s="33" t="s">
        <v>53</v>
      </c>
      <c r="Z18" s="33" t="s">
        <v>53</v>
      </c>
      <c r="AA18" s="26" t="s">
        <v>65</v>
      </c>
      <c r="AB18" s="78" t="s">
        <v>64</v>
      </c>
      <c r="AC18" s="26" t="s">
        <v>66</v>
      </c>
      <c r="AD18" s="79" t="s">
        <v>71</v>
      </c>
      <c r="AE18" s="79" t="s">
        <v>85</v>
      </c>
      <c r="AF18" s="80" t="s">
        <v>85</v>
      </c>
      <c r="AG18" s="80" t="s">
        <v>115</v>
      </c>
      <c r="AH18" s="81">
        <v>0.126</v>
      </c>
      <c r="AI18" s="98"/>
    </row>
    <row r="19" spans="1:35" s="2" customFormat="1" ht="52.8">
      <c r="A19" s="96"/>
      <c r="B19" s="70" t="s">
        <v>42</v>
      </c>
      <c r="C19" s="10" t="s">
        <v>34</v>
      </c>
      <c r="D19" s="11">
        <v>2.56</v>
      </c>
      <c r="E19" s="11">
        <v>2.4900000000000002</v>
      </c>
      <c r="F19" s="11">
        <v>2.56</v>
      </c>
      <c r="G19" s="11"/>
      <c r="H19" s="12">
        <f>G19/D19</f>
        <v>0</v>
      </c>
      <c r="I19" s="11"/>
      <c r="J19" s="13"/>
      <c r="K19" s="20"/>
      <c r="L19" s="14">
        <v>2.0099999999999998</v>
      </c>
      <c r="M19" s="14">
        <v>2.09</v>
      </c>
      <c r="N19" s="15">
        <f>M19/L19</f>
        <v>1.0398009950248757</v>
      </c>
      <c r="O19" s="16">
        <v>2.27</v>
      </c>
      <c r="P19" s="16">
        <v>2.41</v>
      </c>
      <c r="Q19" s="17" t="e">
        <f>P19/#REF!</f>
        <v>#REF!</v>
      </c>
      <c r="R19" s="17">
        <f t="shared" si="1"/>
        <v>1.0616740088105727</v>
      </c>
      <c r="S19" s="16">
        <v>2.41</v>
      </c>
      <c r="T19" s="16">
        <v>2.5</v>
      </c>
      <c r="U19" s="18">
        <f>T19/S19</f>
        <v>1.0373443983402488</v>
      </c>
      <c r="V19" s="16">
        <v>2.58</v>
      </c>
      <c r="W19" s="19">
        <v>2.62</v>
      </c>
      <c r="X19" s="17">
        <f t="shared" si="3"/>
        <v>1.0155038759689923</v>
      </c>
      <c r="Y19" s="19">
        <v>2.67</v>
      </c>
      <c r="Z19" s="19">
        <v>2.67</v>
      </c>
      <c r="AA19" s="17">
        <f t="shared" si="4"/>
        <v>1</v>
      </c>
      <c r="AB19" s="45">
        <v>2.78</v>
      </c>
      <c r="AC19" s="17">
        <f t="shared" si="5"/>
        <v>1.0411985018726591</v>
      </c>
      <c r="AD19" s="59">
        <v>2.98</v>
      </c>
      <c r="AE19" s="59">
        <v>3.52</v>
      </c>
      <c r="AF19" s="48">
        <v>3.52</v>
      </c>
      <c r="AG19" s="48">
        <v>3.96</v>
      </c>
      <c r="AH19" s="67">
        <f>AG19/AF19-1</f>
        <v>0.125</v>
      </c>
      <c r="AI19" s="98"/>
    </row>
    <row r="20" spans="1:35" s="2" customFormat="1" ht="54.6" customHeight="1">
      <c r="A20" s="97"/>
      <c r="B20" s="70" t="s">
        <v>43</v>
      </c>
      <c r="C20" s="10" t="s">
        <v>34</v>
      </c>
      <c r="D20" s="27"/>
      <c r="E20" s="27"/>
      <c r="F20" s="27"/>
      <c r="G20" s="27"/>
      <c r="H20" s="28"/>
      <c r="I20" s="27"/>
      <c r="J20" s="27"/>
      <c r="K20" s="27"/>
      <c r="L20" s="27"/>
      <c r="M20" s="27"/>
      <c r="N20" s="27"/>
      <c r="O20" s="16" t="s">
        <v>44</v>
      </c>
      <c r="P20" s="16" t="s">
        <v>45</v>
      </c>
      <c r="Q20" s="29"/>
      <c r="R20" s="30" t="s">
        <v>46</v>
      </c>
      <c r="S20" s="16" t="s">
        <v>45</v>
      </c>
      <c r="T20" s="16" t="s">
        <v>47</v>
      </c>
      <c r="U20" s="26" t="s">
        <v>48</v>
      </c>
      <c r="V20" s="16" t="s">
        <v>49</v>
      </c>
      <c r="W20" s="33" t="s">
        <v>54</v>
      </c>
      <c r="X20" s="26" t="s">
        <v>59</v>
      </c>
      <c r="Y20" s="33" t="s">
        <v>55</v>
      </c>
      <c r="Z20" s="33" t="s">
        <v>55</v>
      </c>
      <c r="AA20" s="26" t="s">
        <v>65</v>
      </c>
      <c r="AB20" s="78" t="s">
        <v>67</v>
      </c>
      <c r="AC20" s="26" t="s">
        <v>68</v>
      </c>
      <c r="AD20" s="79" t="s">
        <v>72</v>
      </c>
      <c r="AE20" s="79" t="s">
        <v>86</v>
      </c>
      <c r="AF20" s="80" t="s">
        <v>86</v>
      </c>
      <c r="AG20" s="80" t="s">
        <v>116</v>
      </c>
      <c r="AH20" s="81">
        <v>0.124</v>
      </c>
      <c r="AI20" s="95"/>
    </row>
    <row r="21" spans="1:35" s="1" customFormat="1" ht="44.4" customHeight="1">
      <c r="A21" s="87" t="s">
        <v>56</v>
      </c>
      <c r="B21" s="70"/>
      <c r="C21" s="10" t="s">
        <v>57</v>
      </c>
      <c r="D21" s="11">
        <v>10.97</v>
      </c>
      <c r="E21" s="11" t="e">
        <f>#REF!*1.18</f>
        <v>#REF!</v>
      </c>
      <c r="F21" s="11">
        <v>10.97</v>
      </c>
      <c r="G21" s="11">
        <v>12.28</v>
      </c>
      <c r="H21" s="12">
        <f>G21/D21</f>
        <v>1.1194165907019142</v>
      </c>
      <c r="I21" s="11">
        <f>(F21+G21)/2</f>
        <v>11.625</v>
      </c>
      <c r="J21" s="13" t="e">
        <f>I21/E21</f>
        <v>#REF!</v>
      </c>
      <c r="K21" s="20"/>
      <c r="L21" s="14">
        <v>12.28</v>
      </c>
      <c r="M21" s="14">
        <v>12.8</v>
      </c>
      <c r="N21" s="15">
        <f>M21/L21</f>
        <v>1.0423452768729642</v>
      </c>
      <c r="O21" s="16">
        <v>14.16</v>
      </c>
      <c r="P21" s="16">
        <v>15.02</v>
      </c>
      <c r="Q21" s="17" t="e">
        <f>P21/#REF!</f>
        <v>#REF!</v>
      </c>
      <c r="R21" s="17">
        <f>P21/O21</f>
        <v>1.0607344632768361</v>
      </c>
      <c r="S21" s="16">
        <v>15.02</v>
      </c>
      <c r="T21" s="16">
        <v>15.47</v>
      </c>
      <c r="U21" s="18">
        <f>T21/S21</f>
        <v>1.029960053262317</v>
      </c>
      <c r="V21" s="16"/>
      <c r="W21" s="19">
        <v>5719.15</v>
      </c>
      <c r="X21" s="17"/>
      <c r="Y21" s="19">
        <v>5719.15</v>
      </c>
      <c r="Z21" s="19">
        <v>5713.56</v>
      </c>
      <c r="AA21" s="17">
        <f t="shared" si="4"/>
        <v>0.99902258202704963</v>
      </c>
      <c r="AB21" s="45">
        <v>5713.56</v>
      </c>
      <c r="AC21" s="17">
        <f t="shared" si="5"/>
        <v>1</v>
      </c>
      <c r="AD21" s="59">
        <v>5763.16</v>
      </c>
      <c r="AE21" s="83">
        <v>7011.23</v>
      </c>
      <c r="AF21" s="82">
        <v>7011.23</v>
      </c>
      <c r="AG21" s="82">
        <v>7742.81</v>
      </c>
      <c r="AH21" s="67">
        <f>AG21/AF21-1</f>
        <v>0.10434403093323152</v>
      </c>
      <c r="AI21" s="9" t="s">
        <v>104</v>
      </c>
    </row>
    <row r="22" spans="1:35" s="1" customFormat="1" ht="31.8" customHeight="1">
      <c r="A22" s="102"/>
      <c r="B22" s="70" t="s">
        <v>81</v>
      </c>
      <c r="C22" s="9" t="s">
        <v>77</v>
      </c>
      <c r="D22" s="11"/>
      <c r="E22" s="11"/>
      <c r="F22" s="11"/>
      <c r="G22" s="11"/>
      <c r="H22" s="12"/>
      <c r="I22" s="11"/>
      <c r="J22" s="13"/>
      <c r="K22" s="20"/>
      <c r="L22" s="14"/>
      <c r="M22" s="14"/>
      <c r="N22" s="15"/>
      <c r="O22" s="16"/>
      <c r="P22" s="16"/>
      <c r="Q22" s="17"/>
      <c r="R22" s="17"/>
      <c r="S22" s="16"/>
      <c r="T22" s="16"/>
      <c r="U22" s="18"/>
      <c r="V22" s="16"/>
      <c r="W22" s="19"/>
      <c r="X22" s="17"/>
      <c r="Y22" s="19"/>
      <c r="Z22" s="19"/>
      <c r="AA22" s="17"/>
      <c r="AB22" s="45"/>
      <c r="AC22" s="17"/>
      <c r="AD22" s="59">
        <f>17.22*AD21/1000</f>
        <v>99.241615199999984</v>
      </c>
      <c r="AE22" s="59">
        <v>120.73338059999999</v>
      </c>
      <c r="AF22" s="48">
        <v>120.73338059999999</v>
      </c>
      <c r="AG22" s="48">
        <f>17.22*AG21/1000</f>
        <v>133.33118820000001</v>
      </c>
      <c r="AH22" s="67">
        <f>AG22/AF22-1</f>
        <v>0.10434403093323152</v>
      </c>
      <c r="AI22" s="73"/>
    </row>
    <row r="23" spans="1:35" s="1" customFormat="1" ht="39.6" customHeight="1">
      <c r="A23" s="102"/>
      <c r="B23" s="70" t="s">
        <v>82</v>
      </c>
      <c r="C23" s="9" t="s">
        <v>77</v>
      </c>
      <c r="D23" s="11"/>
      <c r="E23" s="11"/>
      <c r="F23" s="11"/>
      <c r="G23" s="11"/>
      <c r="H23" s="12"/>
      <c r="I23" s="11"/>
      <c r="J23" s="13"/>
      <c r="K23" s="20"/>
      <c r="L23" s="14"/>
      <c r="M23" s="14"/>
      <c r="N23" s="15"/>
      <c r="O23" s="16"/>
      <c r="P23" s="16"/>
      <c r="Q23" s="17"/>
      <c r="R23" s="17"/>
      <c r="S23" s="16"/>
      <c r="T23" s="16"/>
      <c r="U23" s="18"/>
      <c r="V23" s="16"/>
      <c r="W23" s="19"/>
      <c r="X23" s="17"/>
      <c r="Y23" s="19"/>
      <c r="Z23" s="19"/>
      <c r="AA23" s="17"/>
      <c r="AB23" s="45"/>
      <c r="AC23" s="17"/>
      <c r="AD23" s="59">
        <f>AD21*16.65/1000</f>
        <v>95.956613999999988</v>
      </c>
      <c r="AE23" s="59">
        <v>116.73697949999999</v>
      </c>
      <c r="AF23" s="48">
        <v>116.73697949999999</v>
      </c>
      <c r="AG23" s="48">
        <f>16.65*AG21/1000</f>
        <v>128.91778650000001</v>
      </c>
      <c r="AH23" s="67">
        <f>AG23/AF23-1</f>
        <v>0.10434403093323152</v>
      </c>
      <c r="AI23" s="73"/>
    </row>
    <row r="24" spans="1:35" s="62" customFormat="1" ht="39.6" customHeight="1">
      <c r="A24" s="103" t="s">
        <v>92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</row>
    <row r="25" spans="1:35" s="1" customFormat="1" ht="34.799999999999997" customHeight="1">
      <c r="A25" s="74" t="s">
        <v>79</v>
      </c>
      <c r="B25" s="64" t="s">
        <v>114</v>
      </c>
      <c r="C25" s="64" t="s">
        <v>2</v>
      </c>
      <c r="D25" s="64" t="s">
        <v>3</v>
      </c>
      <c r="E25" s="64" t="s">
        <v>4</v>
      </c>
      <c r="F25" s="64" t="s">
        <v>5</v>
      </c>
      <c r="G25" s="64" t="s">
        <v>6</v>
      </c>
      <c r="H25" s="64" t="s">
        <v>7</v>
      </c>
      <c r="I25" s="64" t="s">
        <v>8</v>
      </c>
      <c r="J25" s="64" t="s">
        <v>9</v>
      </c>
      <c r="K25" s="65" t="s">
        <v>10</v>
      </c>
      <c r="L25" s="64" t="s">
        <v>11</v>
      </c>
      <c r="M25" s="64" t="s">
        <v>12</v>
      </c>
      <c r="N25" s="66" t="s">
        <v>13</v>
      </c>
      <c r="O25" s="6" t="s">
        <v>14</v>
      </c>
      <c r="P25" s="6" t="s">
        <v>15</v>
      </c>
      <c r="Q25" s="7" t="s">
        <v>13</v>
      </c>
      <c r="R25" s="7" t="s">
        <v>13</v>
      </c>
      <c r="S25" s="8" t="s">
        <v>16</v>
      </c>
      <c r="T25" s="8" t="s">
        <v>17</v>
      </c>
      <c r="U25" s="7" t="s">
        <v>13</v>
      </c>
      <c r="V25" s="8" t="s">
        <v>18</v>
      </c>
      <c r="W25" s="39" t="s">
        <v>50</v>
      </c>
      <c r="X25" s="7" t="s">
        <v>13</v>
      </c>
      <c r="Y25" s="8" t="s">
        <v>51</v>
      </c>
      <c r="Z25" s="8" t="s">
        <v>62</v>
      </c>
      <c r="AA25" s="7" t="s">
        <v>13</v>
      </c>
      <c r="AB25" s="43" t="s">
        <v>63</v>
      </c>
      <c r="AC25" s="7" t="s">
        <v>13</v>
      </c>
      <c r="AD25" s="39" t="s">
        <v>78</v>
      </c>
      <c r="AE25" s="75" t="s">
        <v>105</v>
      </c>
      <c r="AF25" s="106" t="s">
        <v>91</v>
      </c>
      <c r="AG25" s="107"/>
      <c r="AH25" s="63" t="s">
        <v>107</v>
      </c>
      <c r="AI25" s="64" t="s">
        <v>19</v>
      </c>
    </row>
    <row r="26" spans="1:35" s="1" customFormat="1" ht="42" customHeight="1">
      <c r="A26" s="100" t="s">
        <v>74</v>
      </c>
      <c r="B26" s="68" t="s">
        <v>75</v>
      </c>
      <c r="C26" s="99" t="s">
        <v>80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/>
      <c r="P26" s="34"/>
      <c r="Q26" s="34"/>
      <c r="R26" s="34"/>
      <c r="S26" s="35"/>
      <c r="T26" s="36"/>
      <c r="U26" s="37"/>
      <c r="V26" s="35"/>
      <c r="W26" s="76"/>
      <c r="X26" s="37"/>
      <c r="Y26" s="35"/>
      <c r="Z26" s="35"/>
      <c r="AA26" s="37"/>
      <c r="AB26" s="77"/>
      <c r="AC26" s="37"/>
      <c r="AD26" s="59">
        <v>8.6999999999999993</v>
      </c>
      <c r="AE26" s="59">
        <v>10.199999999999999</v>
      </c>
      <c r="AF26" s="48">
        <v>11.1</v>
      </c>
      <c r="AG26" s="48">
        <v>11.1</v>
      </c>
      <c r="AH26" s="67">
        <f>AF26/AE26-1</f>
        <v>8.8235294117647189E-2</v>
      </c>
      <c r="AI26" s="99" t="s">
        <v>106</v>
      </c>
    </row>
    <row r="27" spans="1:35" s="1" customFormat="1" ht="38.4" customHeight="1">
      <c r="A27" s="101"/>
      <c r="B27" s="68" t="s">
        <v>76</v>
      </c>
      <c r="C27" s="10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/>
      <c r="P27" s="34"/>
      <c r="Q27" s="34"/>
      <c r="R27" s="34"/>
      <c r="S27" s="35"/>
      <c r="T27" s="36"/>
      <c r="U27" s="37"/>
      <c r="V27" s="35"/>
      <c r="W27" s="76"/>
      <c r="X27" s="37"/>
      <c r="Y27" s="35"/>
      <c r="Z27" s="35"/>
      <c r="AA27" s="37"/>
      <c r="AB27" s="77"/>
      <c r="AC27" s="37"/>
      <c r="AD27" s="59">
        <v>8</v>
      </c>
      <c r="AE27" s="59">
        <v>9.4</v>
      </c>
      <c r="AF27" s="48">
        <v>10.199999999999999</v>
      </c>
      <c r="AG27" s="48">
        <v>10.199999999999999</v>
      </c>
      <c r="AH27" s="67">
        <f>AF27/AE27-1</f>
        <v>8.5106382978723305E-2</v>
      </c>
      <c r="AI27" s="99"/>
    </row>
  </sheetData>
  <mergeCells count="13">
    <mergeCell ref="A17:A20"/>
    <mergeCell ref="AI17:AI20"/>
    <mergeCell ref="AI26:AI27"/>
    <mergeCell ref="A26:A27"/>
    <mergeCell ref="A21:A23"/>
    <mergeCell ref="A24:AI24"/>
    <mergeCell ref="C26:C27"/>
    <mergeCell ref="AF25:AG25"/>
    <mergeCell ref="A1:AI1"/>
    <mergeCell ref="A12:A14"/>
    <mergeCell ref="AI12:AI14"/>
    <mergeCell ref="A15:A16"/>
    <mergeCell ref="AI15:AI1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2025-01-21T08:44:15Z</cp:lastPrinted>
  <dcterms:created xsi:type="dcterms:W3CDTF">2018-06-26T11:56:27Z</dcterms:created>
  <dcterms:modified xsi:type="dcterms:W3CDTF">2025-02-13T04:40:35Z</dcterms:modified>
</cp:coreProperties>
</file>